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<sst xmlns="http://schemas.openxmlformats.org/spreadsheetml/2006/main" count="10792" uniqueCount="2894">
  <si>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</si>
  <si>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</si>
  <si>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</si>
  <si>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</si>
  <si>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</si>
  <si>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</si>
  <si>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</si>
  <si>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</si>
  <si>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</si>
  <si>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</si>
  <si>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</si>
  <si>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</si>
  <si>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</si>
  <si>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</si>
  <si>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</si>
  <si>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</si>
  <si>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</si>
  <si>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</si>
  <si>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</si>
  <si>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</si>
  <si>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</si>
  <si>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</si>
  <si>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</si>
  <si>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</si>
  <si>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</si>
  <si>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</si>
  <si>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</si>
  <si>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</si>
  <si>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</si>
  <si>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</si>
  <si>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</si>
  <si>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</si>
  <si>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</si>
  <si>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</si>
  <si>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</si>
  <si>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</si>
  <si>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</si>
  <si>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</si>
  <si>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</si>
  <si>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</si>
  <si>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</si>
  <si>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</si>
  <si>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</si>
  <si>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</si>
  <si>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</si>
  <si>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</si>
  <si>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</si>
  <si>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</si>
  <si>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</si>
  <si>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</si>
  <si>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</si>
  <si>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</si>
  <si>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</si>
  <si>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</si>
  <si>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</si>
  <si>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</si>
  <si>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</si>
  <si>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</si>
  <si>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</si>
  <si>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</si>
  <si>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</si>
  <si>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</si>
  <si>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</si>
  <si>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</si>
  <si>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</si>
  <si>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</si>
  <si>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</si>
  <si>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</si>
  <si>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</si>
  <si>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</si>
  <si>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</si>
  <si>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 xml:space="preserve">Липунов Дмитрий Владимирович </t>
  </si>
  <si>
    <t>Ответственный за заполнение формы</t>
  </si>
  <si>
    <t>Фамилия, имя, отчество</t>
  </si>
  <si>
    <t>Эдоков Сунер Родионович</t>
  </si>
  <si>
    <t>Должность</t>
  </si>
  <si>
    <t>начальник отдела ТЭСВиК</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</si>
  <si>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</si>
  <si>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</si>
  <si>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</si>
  <si>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</si>
  <si>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</si>
  <si>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</si>
  <si>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</si>
  <si>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</si>
  <si>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</si>
  <si>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</si>
  <si>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</si>
  <si>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</si>
  <si>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</si>
  <si>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</si>
  <si>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</si>
  <si>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</si>
  <si>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</si>
  <si>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</si>
  <si>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</si>
  <si>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</si>
  <si>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</si>
  <si>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</si>
  <si>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</si>
  <si>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</si>
  <si>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</si>
  <si>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</si>
  <si>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</si>
  <si>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</si>
  <si>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</si>
  <si>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</si>
  <si>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</si>
  <si>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</si>
  <si>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</si>
  <si>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</si>
  <si>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</si>
  <si>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</si>
  <si>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</si>
  <si>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</si>
  <si>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</si>
  <si>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</si>
  <si>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</si>
  <si>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</si>
  <si>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</si>
  <si>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</si>
  <si>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</si>
  <si>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</si>
  <si>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</si>
  <si>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</si>
  <si>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</si>
  <si>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</si>
  <si>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</si>
  <si>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</si>
  <si>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</si>
  <si>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</si>
  <si>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</si>
  <si>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</si>
  <si>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</si>
  <si>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</si>
  <si>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</si>
  <si>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</si>
  <si>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</si>
  <si>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</si>
  <si>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</si>
  <si>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</si>
  <si>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</si>
  <si>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</si>
  <si>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</si>
  <si>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</si>
  <si>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</si>
  <si>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</si>
  <si>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</si>
  <si>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</si>
  <si>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</si>
  <si>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</si>
  <si>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</si>
  <si>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</si>
  <si>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</si>
  <si>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</si>
  <si>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</si>
  <si>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</si>
  <si>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</si>
  <si>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</si>
  <si>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</si>
  <si>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</si>
  <si>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</si>
  <si>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</si>
  <si>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</si>
  <si>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</si>
  <si>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</si>
  <si>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</si>
  <si>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</si>
  <si>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</si>
  <si>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</si>
  <si>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</si>
  <si>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</si>
  <si>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</si>
  <si>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</si>
  <si>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</si>
  <si>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</si>
  <si>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</si>
  <si>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</si>
  <si>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</si>
  <si>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</si>
  <si>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</si>
  <si>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</si>
  <si>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</si>
  <si>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</si>
  <si>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</si>
  <si>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</si>
  <si>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</si>
  <si>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</si>
  <si>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</si>
  <si>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</si>
  <si>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</si>
  <si>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</si>
  <si>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</si>
  <si>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</si>
  <si>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</si>
  <si>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</si>
  <si>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</si>
  <si>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</si>
  <si>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</si>
  <si>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</si>
  <si>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</si>
  <si>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</si>
  <si>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</si>
  <si>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</si>
  <si>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</si>
  <si>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</si>
  <si>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</si>
  <si>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</si>
  <si>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</si>
  <si>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</si>
  <si>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</si>
  <si>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</si>
  <si>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</si>
  <si>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</si>
  <si>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</si>
  <si>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</si>
  <si>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</si>
  <si>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</si>
  <si>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</si>
  <si>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</si>
  <si>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</si>
  <si>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</si>
  <si>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</si>
  <si>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</si>
  <si>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</si>
  <si>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</si>
  <si>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</si>
  <si>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</si>
  <si>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</si>
  <si>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</si>
  <si>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</si>
  <si>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</si>
  <si>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</si>
  <si>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</si>
  <si>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</si>
  <si>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</si>
  <si>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</si>
  <si>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</si>
  <si>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</si>
  <si>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</si>
  <si>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</si>
  <si>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</si>
  <si>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</si>
  <si>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</si>
  <si>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</si>
  <si>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</si>
  <si>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</si>
  <si>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</si>
  <si>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</si>
  <si>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</si>
  <si>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</si>
  <si>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</si>
  <si>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</si>
  <si>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</si>
  <si>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</si>
  <si>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</si>
  <si>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</si>
  <si>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</si>
  <si>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</si>
  <si>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</si>
  <si>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</si>
  <si>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</si>
  <si>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</si>
  <si>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</si>
  <si>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</si>
  <si>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</si>
  <si>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</si>
  <si>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</si>
  <si>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</si>
  <si>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</si>
  <si>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</si>
  <si>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</si>
  <si>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</si>
  <si>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</si>
  <si>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</si>
  <si>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</si>
  <si>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</si>
  <si>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</si>
  <si>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</si>
  <si>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</si>
  <si>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</si>
  <si>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</si>
  <si>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</si>
  <si>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</si>
  <si>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</si>
  <si>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</si>
  <si>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</si>
  <si>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</si>
  <si>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</si>
  <si>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</si>
  <si>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</si>
  <si>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</si>
  <si>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</si>
  <si>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</si>
  <si>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</si>
  <si>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</si>
  <si>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</si>
  <si>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</si>
  <si>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</si>
  <si>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</si>
  <si>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</si>
  <si>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</si>
  <si>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</si>
  <si>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</si>
  <si>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</si>
  <si>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</si>
  <si>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</si>
  <si>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</si>
  <si>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</si>
  <si>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</si>
  <si>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</si>
  <si>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</si>
  <si>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</si>
  <si>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</si>
  <si>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</si>
  <si>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</si>
  <si>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</si>
  <si>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</si>
  <si>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</si>
  <si>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</si>
  <si>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</si>
  <si>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</si>
  <si>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</si>
  <si>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</si>
  <si>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</si>
  <si>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</si>
  <si>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</si>
  <si>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</si>
  <si>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</si>
  <si>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</si>
  <si>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</si>
  <si>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</si>
  <si>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</si>
  <si>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</si>
  <si>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</si>
  <si>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</si>
  <si>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</si>
  <si>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</si>
  <si>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</si>
  <si>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</si>
  <si>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</si>
  <si>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</si>
  <si>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</si>
  <si>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</si>
  <si>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</si>
  <si>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</si>
  <si>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</si>
  <si>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</si>
  <si>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</si>
  <si>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</si>
  <si>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</si>
  <si>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</si>
  <si>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</si>
  <si>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</si>
  <si>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</si>
  <si>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</si>
  <si>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</si>
  <si>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</si>
  <si>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</si>
  <si>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</si>
  <si>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</si>
  <si>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</si>
  <si>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</si>
  <si>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</si>
  <si>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</si>
  <si>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</si>
  <si>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</si>
  <si>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</si>
  <si>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</si>
  <si>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</si>
  <si>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</si>
  <si>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</si>
  <si>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</si>
  <si>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</si>
  <si>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</si>
  <si>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</si>
  <si>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</si>
  <si>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</si>
  <si>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</si>
  <si>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</si>
  <si>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</si>
  <si>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</si>
  <si>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</si>
  <si>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</si>
  <si>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</si>
  <si>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</si>
  <si>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</si>
  <si>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</si>
  <si>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</si>
  <si>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</si>
  <si>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</si>
  <si>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</si>
  <si>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</si>
  <si>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</si>
  <si>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</si>
  <si>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</si>
  <si>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</si>
  <si>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</si>
  <si>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</si>
  <si>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</si>
  <si>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</si>
  <si>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</si>
  <si>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</si>
  <si>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</si>
  <si>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</si>
  <si>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</si>
  <si>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</si>
  <si>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</si>
  <si>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</si>
  <si>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</si>
  <si>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</si>
  <si>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</si>
  <si>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</si>
  <si>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</si>
  <si>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</si>
  <si>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</si>
  <si>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</si>
  <si>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</si>
  <si>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</si>
  <si>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</si>
  <si>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</si>
  <si>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</si>
  <si>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</si>
  <si>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</si>
  <si>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</si>
  <si>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</si>
  <si>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</si>
  <si>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</si>
  <si>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</si>
  <si>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</si>
  <si>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</si>
  <si>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</si>
  <si>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</si>
  <si>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</si>
  <si>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</si>
  <si>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</si>
  <si>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</si>
  <si>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</si>
  <si>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</si>
  <si>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</si>
  <si>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</si>
  <si>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</si>
  <si>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</si>
  <si>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</si>
  <si>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</si>
  <si>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</si>
  <si>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</si>
  <si>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</si>
  <si>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</si>
  <si>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</si>
  <si>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</si>
  <si>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</si>
  <si>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</si>
  <si>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</si>
  <si>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</si>
  <si>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</si>
  <si>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</si>
  <si>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</si>
  <si>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</si>
  <si>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</si>
  <si>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</si>
  <si>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</si>
  <si>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</si>
  <si>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</si>
  <si>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</si>
  <si>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</si>
  <si>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</si>
  <si>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</si>
  <si>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</si>
  <si>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</si>
  <si>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</si>
  <si>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</si>
  <si>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</si>
  <si>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</si>
  <si>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</si>
  <si>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</si>
  <si>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</si>
  <si>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</si>
  <si>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</si>
  <si>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</si>
  <si>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</si>
  <si>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</si>
  <si>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</si>
  <si>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</si>
  <si>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</si>
  <si>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</si>
  <si>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</si>
  <si>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</si>
  <si>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</si>
  <si>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</si>
  <si>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</si>
  <si>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</si>
  <si>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</si>
  <si>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</si>
  <si>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</si>
  <si>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</si>
  <si>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</si>
  <si>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</si>
  <si>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</si>
  <si>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</si>
  <si>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</si>
  <si>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</si>
  <si>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</si>
  <si>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</si>
  <si>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</si>
  <si>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</si>
  <si>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</si>
  <si>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</si>
  <si>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</si>
  <si>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</si>
  <si>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</si>
  <si>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</si>
  <si>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</si>
  <si>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</si>
  <si>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</si>
  <si>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</si>
  <si>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</si>
  <si>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</si>
  <si>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</si>
  <si>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</si>
  <si>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</si>
  <si>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</si>
  <si>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</si>
  <si>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</si>
  <si>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</si>
  <si>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</si>
  <si>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</si>
  <si>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</si>
  <si>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</si>
  <si>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</si>
  <si>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</si>
  <si>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</si>
  <si>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</si>
  <si>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</si>
  <si>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</si>
  <si>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</si>
  <si>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</si>
  <si>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</si>
  <si>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</si>
  <si>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</si>
  <si>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</si>
  <si>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</si>
  <si>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</si>
  <si>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</si>
  <si>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</si>
  <si>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</si>
  <si>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</si>
  <si>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</si>
  <si>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</si>
  <si>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</si>
  <si>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</si>
  <si>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</si>
  <si>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</si>
  <si>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</si>
  <si>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</si>
  <si>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</si>
  <si>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</si>
  <si>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</si>
  <si>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</si>
  <si>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</si>
  <si>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</si>
  <si>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</si>
  <si>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</si>
  <si>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</si>
  <si>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</si>
  <si>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</si>
  <si>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</si>
  <si>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</si>
  <si>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</si>
  <si>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</si>
  <si>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</si>
  <si>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</si>
  <si>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</si>
  <si>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</si>
  <si>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</si>
  <si>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</si>
  <si>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</si>
  <si>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</si>
  <si>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</si>
  <si>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</si>
  <si>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</si>
  <si>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</si>
  <si>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</si>
  <si>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</si>
  <si>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</si>
  <si>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</si>
  <si>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</si>
  <si>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</si>
  <si>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</si>
  <si>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</si>
  <si>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</si>
  <si>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</si>
  <si>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</si>
  <si>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</si>
  <si>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</si>
  <si>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</si>
  <si>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</si>
  <si>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</si>
  <si>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</si>
  <si>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</si>
  <si>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</si>
  <si>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</si>
  <si>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</si>
  <si>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</si>
  <si>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</si>
  <si>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</si>
  <si>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</si>
  <si>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</si>
  <si>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</si>
  <si>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</si>
  <si>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</si>
  <si>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</si>
  <si>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</si>
  <si>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</si>
  <si>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</si>
  <si>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</si>
  <si>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</si>
  <si>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</si>
  <si>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</si>
  <si>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</si>
  <si>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</si>
  <si>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</si>
  <si>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</si>
  <si>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</si>
  <si>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</si>
  <si>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</si>
  <si>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</si>
  <si>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</si>
  <si>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</si>
  <si>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</si>
  <si>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</si>
  <si>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</si>
  <si>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</si>
  <si>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</si>
  <si>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</si>
  <si>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</si>
  <si>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</si>
  <si>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</si>
  <si>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</si>
  <si>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</si>
  <si>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</si>
  <si>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</si>
  <si>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</si>
  <si>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</si>
  <si>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</si>
  <si>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</si>
  <si>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</si>
  <si>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</si>
  <si>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</si>
  <si>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</si>
  <si>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</si>
  <si>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</si>
  <si>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</si>
  <si>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</si>
  <si>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</si>
  <si>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</si>
  <si>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</si>
  <si>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</si>
  <si>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</si>
  <si>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</si>
  <si>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</si>
  <si>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</si>
  <si>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</si>
  <si>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</si>
  <si>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</si>
  <si>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</si>
  <si>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</si>
  <si>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</si>
  <si>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</si>
  <si>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</si>
  <si>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</si>
  <si>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</si>
  <si>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</si>
  <si>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</si>
  <si>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</si>
  <si>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</si>
  <si>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</si>
  <si>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</si>
  <si>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</si>
  <si>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</si>
  <si>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</si>
  <si>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</si>
  <si>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</si>
  <si>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</si>
  <si>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</si>
  <si>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</si>
  <si>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</si>
  <si>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</si>
  <si>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</si>
  <si>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</si>
  <si>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</si>
  <si>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</si>
  <si>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</si>
  <si>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</si>
  <si>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</si>
  <si>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</si>
  <si>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</si>
  <si>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</si>
  <si>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</si>
  <si>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</si>
  <si>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</si>
  <si>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</si>
  <si>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</si>
  <si>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</si>
  <si>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</si>
  <si>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</si>
  <si>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</si>
  <si>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</si>
  <si>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</si>
  <si>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</si>
  <si>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</si>
  <si>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</si>
  <si>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</si>
  <si>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</si>
  <si>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</si>
  <si>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</si>
  <si>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</si>
  <si>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</si>
  <si>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</si>
  <si>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</si>
  <si>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</si>
  <si>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</si>
  <si>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</si>
  <si>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</si>
  <si>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</si>
  <si>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</si>
  <si>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</si>
  <si>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</si>
  <si>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</si>
  <si>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</si>
  <si>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</si>
  <si>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</si>
  <si>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</si>
  <si>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</si>
  <si>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</si>
  <si>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</si>
  <si>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</si>
  <si>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</si>
  <si>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</si>
  <si>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</si>
  <si>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</si>
  <si>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</si>
  <si>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</si>
  <si>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</si>
  <si>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</si>
  <si>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</si>
  <si>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</si>
  <si>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</si>
  <si>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</si>
  <si>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</si>
  <si>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</si>
  <si>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</si>
  <si>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</si>
  <si>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</si>
  <si>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</si>
  <si>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</si>
  <si>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</si>
  <si>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</si>
  <si>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</si>
  <si>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</si>
  <si>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</si>
  <si>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</si>
  <si>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</si>
  <si>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</si>
  <si>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</si>
  <si>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</si>
  <si>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</si>
  <si>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</si>
  <si>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</si>
  <si>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</si>
  <si>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</si>
  <si>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</si>
  <si>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</si>
  <si>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</si>
  <si>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</si>
  <si>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</si>
  <si>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</si>
  <si>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</si>
  <si>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</si>
  <si>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</si>
  <si>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</si>
  <si>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</si>
  <si>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</si>
  <si>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</si>
  <si>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</si>
  <si>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</si>
  <si>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</si>
  <si>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</si>
  <si>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</si>
  <si>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</si>
  <si>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</si>
  <si>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</si>
  <si>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</si>
  <si>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</si>
  <si>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</si>
  <si>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</si>
  <si>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</si>
  <si>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</si>
  <si>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</si>
  <si>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</si>
  <si>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</si>
  <si>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</si>
  <si>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</si>
  <si>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</si>
  <si>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</si>
  <si>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</si>
  <si>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</si>
  <si>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</si>
  <si>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</si>
  <si>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</si>
  <si>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</si>
  <si>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</si>
  <si>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</si>
  <si>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</si>
  <si>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</si>
  <si>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</si>
  <si>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</si>
  <si>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</si>
  <si>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</si>
  <si>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</si>
  <si>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</si>
  <si>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</si>
  <si>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</si>
  <si>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</si>
  <si>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</si>
  <si>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</si>
  <si>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</si>
  <si>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</si>
  <si>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</si>
  <si>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</si>
  <si>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</si>
  <si>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</si>
  <si>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</si>
  <si>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</si>
  <si>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</si>
  <si>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</si>
  <si>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</si>
  <si>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</si>
  <si>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</si>
  <si>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</si>
  <si>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</si>
  <si>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</si>
  <si>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</si>
  <si>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</si>
  <si>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</si>
  <si>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</si>
  <si>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</si>
  <si>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</si>
  <si>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</si>
  <si>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</si>
  <si>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</si>
  <si>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</si>
  <si>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</si>
  <si>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</si>
  <si>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</si>
  <si>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</si>
  <si>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</si>
  <si>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</si>
  <si>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</si>
  <si>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</si>
  <si>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</si>
  <si>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</si>
  <si>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</si>
  <si>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</si>
  <si>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</si>
  <si>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</si>
  <si>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</si>
  <si>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</si>
  <si>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</si>
  <si>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</si>
  <si>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</si>
  <si>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</si>
  <si>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</si>
  <si>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</si>
  <si>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</si>
  <si>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</si>
  <si>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</si>
  <si>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</si>
  <si>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</si>
  <si>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</si>
  <si>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</si>
  <si>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</si>
  <si>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</si>
  <si>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</si>
  <si>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</si>
  <si>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</si>
  <si>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</si>
  <si>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</si>
  <si>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</si>
  <si>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</si>
  <si>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</si>
  <si>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</si>
  <si>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</si>
  <si>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</si>
  <si>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</si>
  <si>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</si>
  <si>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</si>
  <si>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</si>
  <si>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</si>
  <si>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</si>
  <si>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</si>
  <si>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</si>
  <si>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</si>
  <si>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</si>
  <si>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</si>
  <si>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</si>
  <si>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</si>
  <si>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</si>
  <si>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</si>
  <si>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</si>
  <si>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</si>
  <si>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</si>
  <si>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</si>
  <si>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</si>
  <si>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</si>
  <si>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</si>
  <si>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</si>
  <si>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</si>
  <si>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</si>
  <si>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</si>
  <si>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</si>
  <si>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</si>
  <si>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</si>
  <si>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</si>
  <si>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</si>
  <si>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</si>
  <si>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</si>
  <si>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</si>
  <si>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</si>
  <si>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</si>
  <si>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</si>
  <si>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</si>
  <si>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</si>
  <si>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</si>
  <si>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</si>
  <si>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</si>
  <si>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</si>
  <si>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</si>
  <si>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</si>
  <si>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</si>
  <si>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</si>
  <si>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</si>
  <si>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</si>
  <si>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</si>
  <si>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</si>
  <si>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</si>
  <si>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</si>
  <si>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</si>
  <si>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</si>
  <si>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</si>
  <si>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</si>
  <si>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</si>
  <si>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</si>
  <si>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</si>
  <si>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</si>
  <si>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</si>
  <si>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</si>
  <si>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</si>
  <si>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</si>
  <si>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</si>
  <si>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</si>
  <si>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</si>
  <si>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</si>
  <si>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</si>
  <si>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</si>
  <si>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</si>
  <si>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</si>
  <si>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</si>
  <si>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</si>
  <si>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</si>
  <si>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</si>
  <si>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</si>
  <si>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</si>
  <si>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</si>
  <si>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</si>
  <si>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</si>
  <si>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</si>
  <si>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</si>
  <si>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</si>
  <si>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</si>
  <si>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</si>
  <si>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</si>
  <si>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</si>
  <si>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</si>
  <si>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</si>
  <si>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</si>
  <si>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</si>
  <si>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</si>
  <si>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</si>
  <si>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</si>
  <si>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</si>
  <si>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</si>
  <si>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</si>
  <si>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</si>
  <si>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</si>
  <si>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</si>
  <si>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</si>
  <si>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</si>
  <si>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</si>
  <si>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</si>
  <si>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</si>
  <si>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</si>
  <si>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</si>
  <si>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</si>
  <si>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</si>
  <si>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</si>
  <si>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</si>
  <si>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</si>
  <si>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</si>
  <si>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</si>
  <si>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</si>
  <si>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</si>
  <si>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</si>
  <si>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</si>
  <si>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</si>
  <si>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</si>
  <si>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</si>
  <si>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</si>
  <si>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</si>
  <si>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</si>
  <si>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</si>
  <si>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</si>
  <si>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</si>
  <si>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</si>
  <si>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</si>
  <si>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</si>
  <si>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</si>
  <si>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</si>
  <si>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</si>
  <si>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</si>
  <si>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</si>
  <si>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</si>
  <si>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</si>
  <si>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</si>
  <si>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</si>
  <si>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</si>
  <si>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</si>
  <si>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</si>
  <si>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</si>
  <si>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</si>
  <si>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</si>
  <si>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</si>
  <si>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</si>
  <si>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</si>
  <si>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</si>
  <si>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</si>
  <si>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</si>
  <si>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</si>
  <si>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</si>
  <si>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</si>
  <si>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</si>
  <si>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</si>
  <si>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</si>
  <si>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</si>
  <si>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</si>
  <si>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</si>
  <si>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</si>
  <si>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</si>
  <si>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</si>
  <si>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</si>
  <si>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</si>
  <si>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</si>
  <si>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</si>
  <si>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</si>
  <si>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</si>
  <si>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</si>
  <si>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</si>
  <si>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</si>
  <si>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</si>
  <si>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</si>
  <si>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</si>
  <si>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</si>
  <si>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</si>
  <si>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</si>
  <si>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</si>
  <si>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</si>
  <si>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</si>
  <si>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</si>
  <si>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</si>
  <si>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</si>
  <si>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</si>
  <si>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</si>
  <si>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</si>
  <si>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</si>
  <si>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</si>
  <si>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</si>
  <si>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</si>
  <si>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</si>
  <si>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</si>
  <si>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</si>
  <si>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</si>
  <si>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</si>
  <si>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</si>
  <si>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</si>
  <si>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</si>
  <si>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</si>
  <si>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</si>
  <si>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</si>
  <si>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</si>
  <si>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</si>
  <si>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</si>
  <si>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</si>
  <si>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</si>
  <si>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</si>
  <si>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</si>
  <si>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</si>
  <si>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</si>
  <si>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</si>
  <si>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</si>
  <si>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</si>
  <si>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</si>
  <si>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</si>
  <si>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</si>
  <si>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</si>
  <si>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</si>
  <si>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</si>
  <si>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</si>
  <si>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</si>
  <si>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</si>
  <si>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</si>
  <si>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</si>
  <si>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</si>
  <si>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</si>
  <si>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</si>
  <si>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</si>
  <si>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</si>
  <si>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</si>
  <si>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</si>
  <si>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</si>
  <si>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</si>
  <si>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</si>
  <si>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</si>
  <si>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</si>
  <si>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</si>
  <si>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</si>
  <si>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</si>
  <si>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</si>
  <si>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</si>
  <si>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</si>
  <si>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</si>
  <si>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</si>
  <si>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</si>
  <si>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</si>
  <si>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</si>
  <si>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</si>
  <si>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</si>
  <si>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</si>
  <si>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</si>
  <si>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</si>
  <si>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</si>
  <si>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</si>
  <si>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</si>
  <si>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</si>
  <si>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</si>
  <si>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</si>
  <si>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</si>
  <si>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</si>
  <si>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</si>
  <si>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</si>
  <si>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</si>
  <si>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</si>
  <si>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</si>
  <si>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</si>
  <si>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</si>
  <si>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</si>
  <si>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</si>
  <si>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</si>
  <si>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</si>
  <si>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</si>
  <si>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</si>
  <si>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</si>
  <si>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</si>
  <si>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</si>
  <si>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</si>
  <si>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</si>
  <si>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</si>
  <si>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</si>
  <si>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</si>
  <si>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</si>
  <si>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</si>
  <si>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</si>
  <si>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</si>
  <si>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</si>
  <si>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</si>
  <si>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</si>
  <si>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</si>
  <si>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</si>
  <si>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</si>
  <si>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</si>
  <si>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</si>
  <si>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</si>
  <si>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</si>
  <si>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</si>
  <si>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</si>
  <si>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</si>
  <si>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</si>
  <si>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</si>
  <si>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</si>
  <si>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</si>
  <si>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</si>
  <si>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</si>
  <si>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</si>
  <si>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</si>
  <si>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</si>
  <si>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</si>
  <si>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</si>
  <si>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</si>
  <si>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</si>
  <si>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</si>
  <si>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</si>
  <si>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</si>
  <si>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</si>
  <si>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</si>
  <si>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</si>
  <si>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</si>
  <si>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</si>
  <si>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</si>
  <si>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</si>
  <si>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</si>
  <si>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</si>
  <si>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</si>
  <si>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</si>
  <si>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</si>
  <si>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</si>
  <si>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</si>
  <si>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</si>
  <si>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</si>
  <si>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</si>
  <si>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</si>
  <si>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</si>
  <si>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</si>
  <si>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</si>
  <si>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</si>
  <si>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</si>
  <si>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</si>
  <si>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</si>
  <si>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</si>
  <si>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</si>
  <si>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</si>
  <si>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</si>
  <si>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</si>
  <si>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</si>
  <si>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</si>
  <si>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</si>
  <si>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</si>
  <si>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</si>
  <si>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</si>
  <si>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</si>
  <si>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</si>
  <si>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</si>
  <si>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</si>
  <si>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</si>
  <si>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</si>
  <si>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</si>
  <si>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</si>
  <si>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</si>
  <si>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</si>
  <si>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</si>
  <si>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</si>
  <si>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</si>
  <si>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</si>
  <si>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</si>
  <si>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</si>
  <si>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</si>
  <si>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</si>
  <si>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</si>
  <si>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</si>
  <si>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</si>
  <si>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</si>
  <si>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</si>
  <si>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</si>
  <si>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</si>
  <si>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</si>
  <si>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</si>
  <si>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</si>
  <si>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</si>
  <si>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</si>
  <si>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</si>
  <si>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</si>
  <si>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</si>
  <si>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</si>
  <si>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</si>
  <si>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</si>
  <si>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</si>
  <si>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</si>
  <si>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</si>
  <si>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</si>
  <si>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</si>
  <si>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</si>
  <si>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</si>
  <si>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</si>
  <si>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</si>
  <si>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</si>
  <si>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</si>
  <si>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</si>
  <si>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</si>
  <si>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</si>
  <si>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</si>
  <si>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</si>
  <si>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</si>
  <si>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</si>
  <si>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</si>
  <si>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</si>
  <si>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</si>
  <si>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</si>
  <si>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</si>
  <si>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</si>
  <si>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</si>
  <si>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</si>
  <si>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</si>
  <si>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</si>
  <si>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</si>
  <si>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</si>
  <si>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</si>
  <si>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</si>
  <si>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</si>
  <si>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</si>
  <si>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</si>
  <si>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</si>
  <si>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</si>
  <si>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</si>
  <si>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</si>
  <si>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</si>
  <si>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</si>
  <si>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</si>
  <si>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</si>
  <si>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</si>
  <si>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</si>
  <si>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</si>
  <si>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</si>
  <si>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</si>
  <si>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</si>
  <si>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</si>
  <si>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</si>
  <si>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</si>
  <si>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</si>
  <si>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</si>
  <si>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</si>
  <si>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</si>
  <si>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</si>
  <si>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</si>
  <si>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</si>
  <si>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</si>
  <si>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</si>
  <si>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</si>
  <si>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</si>
  <si>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</si>
  <si>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</si>
  <si>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</si>
  <si>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</si>
  <si>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</si>
  <si>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</si>
  <si>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</si>
  <si>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</si>
  <si>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</si>
  <si>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</si>
  <si>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</si>
  <si>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</si>
  <si>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</si>
  <si>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</si>
  <si>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</si>
  <si>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</si>
  <si>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</si>
  <si>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</si>
  <si>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</si>
  <si>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</si>
  <si>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</si>
  <si>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</si>
  <si>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</si>
  <si>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</si>
  <si>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</si>
  <si>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</si>
  <si>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</si>
  <si>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</si>
  <si>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</si>
  <si>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</si>
  <si>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</si>
  <si>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</si>
  <si>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</si>
  <si>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</si>
  <si>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</si>
  <si>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</si>
  <si>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</si>
  <si>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</si>
  <si>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</si>
  <si>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</si>
  <si>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</si>
  <si>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</si>
  <si>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</si>
  <si>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</si>
  <si>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</si>
  <si>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</si>
  <si>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</si>
  <si>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</si>
  <si>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</si>
  <si>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</si>
  <si>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</si>
  <si>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</si>
  <si>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</si>
  <si>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</si>
  <si>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</si>
  <si>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</si>
  <si>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</si>
  <si>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</si>
  <si>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</si>
  <si>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</si>
  <si>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</si>
  <si>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</si>
  <si>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</si>
  <si>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</si>
  <si>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</si>
  <si>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</si>
  <si>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</si>
  <si>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</si>
  <si>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</si>
  <si>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</si>
  <si>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</si>
  <si>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</si>
  <si>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</si>
  <si>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</si>
  <si>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</si>
  <si>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</si>
  <si>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</si>
  <si>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</si>
  <si>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</si>
  <si>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</si>
  <si>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</si>
  <si>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</si>
  <si>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</si>
  <si>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</si>
  <si>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</si>
  <si>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</si>
  <si>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</si>
  <si>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</si>
  <si>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</si>
  <si>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</si>
  <si>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</si>
  <si>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</si>
  <si>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</si>
  <si>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</si>
  <si>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</si>
  <si>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</si>
  <si>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</si>
  <si>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</si>
  <si>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</si>
  <si>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</si>
  <si>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</si>
  <si>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</si>
  <si>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</si>
  <si>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</si>
  <si>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</si>
  <si>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</si>
  <si>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</si>
  <si>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</si>
  <si>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</si>
  <si>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</si>
  <si>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</si>
  <si>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</si>
  <si>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</si>
  <si>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</si>
  <si>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</si>
  <si>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</si>
  <si>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</si>
  <si>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</si>
  <si>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</si>
  <si>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</si>
  <si>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</si>
  <si>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</si>
  <si>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</si>
  <si>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</si>
  <si>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</si>
  <si>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</si>
  <si>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</si>
  <si>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</si>
  <si>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</si>
  <si>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</si>
  <si>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</si>
  <si>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</si>
  <si>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</si>
  <si>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</si>
  <si>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</si>
  <si>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</si>
  <si>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</si>
  <si>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</si>
  <si>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</si>
  <si>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</si>
  <si>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</si>
  <si>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</si>
  <si>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</si>
  <si>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</si>
  <si>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</si>
  <si>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</si>
  <si>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</si>
  <si>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</si>
  <si>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</si>
  <si>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</si>
  <si>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</si>
  <si>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</si>
  <si>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</si>
  <si>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</si>
  <si>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</si>
  <si>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</si>
  <si>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</si>
  <si>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</si>
  <si>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</si>
  <si>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</si>
  <si>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</si>
  <si>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</si>
  <si>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</si>
  <si>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</si>
  <si>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</si>
  <si>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</si>
  <si>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</si>
  <si>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</si>
  <si>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</si>
  <si>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</si>
  <si>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</si>
  <si>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</si>
  <si>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</si>
  <si>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</si>
  <si>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</si>
  <si>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</si>
  <si>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</si>
  <si>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</si>
  <si>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</si>
  <si>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</si>
  <si>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</si>
  <si>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</si>
  <si>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</si>
  <si>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</si>
  <si>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</si>
  <si>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</si>
  <si>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</si>
  <si>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</si>
  <si>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</si>
  <si>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</si>
  <si>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</si>
  <si>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</si>
  <si>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</si>
  <si>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</si>
  <si>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</si>
  <si>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</si>
  <si>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</si>
  <si>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</si>
  <si>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</si>
  <si>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</si>
  <si>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</si>
  <si>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</si>
  <si>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</si>
  <si>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</si>
  <si>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</si>
  <si>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</si>
  <si>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</si>
  <si>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</si>
  <si>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</si>
  <si>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</si>
  <si>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</si>
  <si>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</si>
  <si>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</si>
  <si>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</si>
  <si>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</si>
  <si>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</si>
  <si>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</si>
  <si>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</si>
  <si>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</si>
  <si>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</si>
  <si>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</si>
  <si>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</si>
  <si>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</si>
  <si>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</si>
  <si>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</si>
  <si>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</si>
  <si>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</si>
  <si>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</si>
  <si>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</si>
  <si>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</si>
  <si>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</si>
  <si>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</si>
  <si>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</si>
  <si>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</si>
  <si>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</si>
  <si>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</si>
  <si>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</si>
  <si>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</si>
  <si>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</si>
  <si>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</si>
  <si>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</si>
  <si>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</si>
  <si>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</si>
  <si>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</si>
  <si>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</si>
  <si>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</si>
  <si>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</si>
  <si>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</si>
  <si>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</si>
  <si>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</si>
  <si>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</si>
  <si>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</si>
  <si>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</si>
  <si>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</si>
  <si>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</si>
  <si>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</si>
  <si>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</si>
  <si>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</si>
  <si>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</si>
  <si>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</si>
  <si>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</si>
  <si>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</si>
  <si>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</si>
  <si>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</si>
  <si>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</si>
  <si>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</si>
  <si>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</si>
  <si>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</si>
  <si>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</si>
  <si>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</si>
  <si>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</si>
  <si>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</si>
  <si>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</si>
  <si>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</si>
  <si>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</si>
  <si>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</si>
  <si>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</si>
  <si>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</si>
  <si>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</si>
  <si>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</si>
  <si>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</si>
  <si>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</si>
  <si>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</si>
  <si>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</si>
  <si>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</si>
  <si>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</si>
  <si>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</si>
  <si>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</si>
  <si>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</si>
  <si>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</si>
  <si>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</si>
  <si>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</si>
  <si>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</si>
  <si>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</si>
  <si>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</si>
  <si>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</si>
  <si>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</si>
  <si>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</si>
  <si>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</si>
  <si>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</si>
  <si>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</si>
  <si>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</si>
  <si>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</si>
  <si>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</si>
  <si>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</si>
  <si>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</si>
  <si>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</si>
  <si>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</si>
  <si>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</si>
  <si>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</si>
  <si>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</si>
  <si>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</si>
  <si>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</si>
  <si>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</si>
  <si>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</si>
  <si>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</si>
  <si>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</si>
  <si>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</si>
  <si>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</si>
  <si>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</si>
  <si>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</si>
  <si>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</si>
  <si>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</si>
  <si>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</si>
  <si>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</si>
  <si>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</si>
  <si>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</si>
  <si>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</si>
  <si>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</si>
  <si>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</si>
  <si>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</si>
  <si>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</si>
  <si>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</si>
  <si>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</si>
  <si>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</si>
  <si>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</si>
  <si>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</si>
  <si>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</si>
  <si>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</si>
  <si>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</si>
  <si>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</si>
  <si>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</si>
  <si>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</si>
  <si>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</si>
  <si>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</si>
  <si>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</si>
  <si>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</si>
  <si>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</si>
  <si>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</si>
  <si>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</si>
  <si>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</si>
  <si>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</si>
  <si>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</si>
  <si>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</si>
  <si>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</si>
  <si>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</si>
  <si>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</si>
  <si>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</si>
  <si>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</si>
  <si>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</si>
  <si>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</si>
  <si>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</si>
  <si>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</si>
  <si>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</si>
  <si>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</si>
  <si>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</si>
  <si>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</si>
  <si>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</si>
  <si>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</si>
  <si>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</si>
  <si>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</si>
  <si>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</si>
  <si>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</si>
  <si>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</si>
  <si>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</si>
  <si>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</si>
  <si>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</si>
  <si>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</si>
  <si>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</si>
  <si>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</si>
  <si>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</si>
  <si>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</si>
  <si>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</si>
  <si>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</si>
  <si>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</si>
  <si>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</si>
  <si>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</si>
  <si>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</si>
  <si>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</si>
  <si>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</si>
  <si>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</si>
  <si>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</si>
  <si>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</si>
  <si>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</si>
  <si>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</si>
  <si>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</si>
  <si>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</si>
  <si>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</si>
  <si>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</si>
  <si>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</si>
  <si>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</si>
  <si>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</si>
  <si>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</si>
  <si>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</si>
  <si>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</si>
  <si>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</si>
  <si>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</si>
  <si>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</si>
  <si>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</si>
  <si>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</si>
  <si>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</si>
  <si>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</si>
  <si>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</si>
  <si>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</si>
  <si>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</si>
  <si>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</si>
  <si>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</si>
  <si>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</si>
  <si>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</si>
  <si>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</si>
  <si>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</si>
  <si>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</si>
  <si>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</si>
  <si>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</si>
  <si>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</si>
  <si>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</si>
  <si>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</si>
  <si>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</si>
  <si>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</si>
  <si>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</si>
  <si>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</si>
  <si>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</si>
  <si>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</si>
  <si>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</si>
  <si>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</si>
  <si>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</si>
  <si>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</si>
  <si>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</si>
  <si>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</si>
  <si>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</si>
  <si>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</si>
  <si>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</si>
  <si>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</si>
  <si>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</si>
  <si>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</si>
  <si>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</si>
  <si>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</si>
  <si>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</si>
  <si>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</si>
  <si>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</si>
  <si>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</si>
  <si>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</si>
  <si>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</si>
  <si>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</si>
  <si>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</si>
  <si>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</si>
  <si>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</si>
  <si>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</si>
  <si>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</si>
  <si>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</si>
  <si>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</si>
  <si>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</si>
  <si>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</si>
  <si>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</si>
  <si>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</si>
  <si>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</si>
  <si>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</si>
  <si>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</si>
  <si>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</si>
  <si>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</si>
  <si>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</si>
  <si>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</si>
  <si>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</si>
  <si>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</si>
  <si>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</si>
  <si>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</si>
  <si>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</si>
  <si>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</si>
  <si>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</si>
  <si>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</si>
  <si>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</si>
  <si>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</si>
  <si>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</si>
  <si>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</si>
  <si>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</si>
  <si>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</si>
  <si>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</si>
  <si>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</si>
  <si>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</si>
  <si>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</si>
  <si>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</si>
  <si>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</si>
  <si>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</si>
  <si>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</si>
  <si>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</si>
  <si>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</si>
  <si>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</si>
  <si>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</si>
  <si>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</si>
  <si>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</si>
  <si>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</si>
  <si>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</si>
  <si>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</si>
  <si>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</si>
  <si>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</si>
  <si>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</si>
  <si>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</si>
  <si>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</si>
  <si>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</si>
  <si>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</si>
  <si>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</si>
  <si>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</si>
  <si>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</si>
  <si>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</si>
  <si>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</si>
  <si>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</si>
  <si>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</si>
  <si>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</si>
  <si>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</si>
  <si>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</si>
  <si>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</si>
  <si>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</si>
  <si>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</si>
  <si>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</si>
  <si>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</si>
  <si>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</si>
  <si>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</si>
  <si>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</si>
  <si>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</si>
  <si>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</si>
  <si>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</si>
  <si>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</si>
  <si>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</si>
  <si>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</si>
  <si>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</si>
  <si>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</si>
  <si>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</si>
  <si>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</si>
  <si>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</si>
  <si>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</si>
  <si>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</si>
  <si>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</si>
  <si>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</si>
  <si>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</si>
  <si>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</si>
  <si>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</si>
  <si>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</si>
  <si>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</si>
  <si>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</si>
  <si>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</si>
  <si>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</si>
  <si>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</si>
  <si>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</si>
  <si>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</si>
  <si>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</si>
  <si>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</si>
  <si>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</si>
  <si>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</si>
  <si>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</si>
  <si>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</si>
  <si>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</si>
  <si>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</si>
  <si>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</si>
  <si>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</si>
  <si>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</si>
  <si>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</si>
  <si>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</si>
  <si>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</si>
  <si>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</si>
  <si>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</si>
  <si>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</si>
  <si>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</si>
  <si>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</si>
  <si>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</si>
  <si>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</si>
  <si>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</si>
  <si>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</si>
  <si>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</si>
  <si>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</si>
  <si>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</si>
  <si>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</si>
  <si>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</si>
  <si>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</si>
  <si>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</si>
  <si>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</si>
  <si>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</si>
  <si>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</si>
  <si>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</si>
  <si>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</si>
  <si>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</si>
  <si>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</si>
  <si>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</si>
  <si>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</si>
  <si>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</si>
  <si>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</si>
  <si>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</si>
  <si>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</si>
  <si>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</si>
  <si>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</si>
  <si>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</si>
  <si>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</si>
  <si>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</si>
  <si>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</si>
  <si>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</si>
  <si>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</si>
  <si>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</si>
  <si>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</si>
  <si>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</si>
  <si>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</si>
  <si>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</si>
  <si>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</si>
  <si>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</si>
  <si>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</si>
  <si>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</si>
  <si>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</si>
  <si>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</si>
  <si>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</si>
  <si>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</si>
  <si>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</si>
  <si>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</si>
  <si>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</si>
  <si>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</si>
  <si>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</si>
  <si>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</si>
  <si>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</si>
  <si>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</si>
  <si>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</si>
  <si>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</si>
  <si>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</si>
  <si>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</si>
  <si>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</si>
  <si>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</si>
  <si>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</si>
  <si>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</si>
  <si>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</si>
  <si>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</si>
  <si>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</si>
  <si>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</si>
  <si>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</si>
  <si>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</si>
  <si>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</si>
  <si>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</si>
  <si>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</si>
  <si>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</si>
  <si>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</si>
  <si>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</si>
  <si>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</si>
  <si>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</si>
  <si>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</si>
  <si>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</si>
  <si>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</si>
  <si>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</si>
  <si>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</si>
  <si>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</si>
  <si>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</si>
  <si>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</si>
  <si>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</si>
  <si>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</si>
  <si>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</si>
  <si>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</si>
  <si>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</si>
  <si>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</si>
  <si>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</si>
  <si>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</si>
  <si>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</si>
  <si>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</si>
  <si>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</si>
  <si>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</si>
  <si>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</si>
  <si>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</si>
  <si>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</si>
  <si>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</si>
  <si>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</si>
  <si>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</si>
  <si>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</si>
  <si>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</si>
  <si>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</si>
  <si>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</si>
  <si>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</si>
  <si>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</si>
  <si>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</si>
  <si>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</si>
  <si>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</si>
  <si>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</si>
  <si>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</si>
  <si>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</si>
  <si>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</si>
  <si>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</si>
  <si>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</si>
  <si>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</si>
  <si>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</si>
  <si>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</si>
  <si>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</si>
  <si>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</si>
  <si>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</si>
  <si>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</si>
  <si>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</si>
  <si>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</si>
  <si>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</si>
  <si>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</si>
  <si>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</si>
  <si>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</si>
  <si>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</si>
  <si>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</si>
  <si>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</si>
  <si>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</si>
  <si>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</si>
  <si>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</si>
  <si>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</si>
  <si>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</si>
  <si>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</si>
  <si>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</si>
  <si>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</si>
  <si>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</si>
  <si>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</si>
  <si>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</si>
  <si>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</si>
  <si>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</si>
  <si>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</si>
  <si>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</si>
  <si>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</si>
  <si>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</si>
  <si>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</si>
  <si>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</si>
  <si>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</si>
  <si>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</si>
  <si>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</si>
  <si>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</si>
  <si>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</si>
  <si>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</si>
  <si>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</si>
  <si>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</si>
  <si>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</si>
  <si>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</si>
  <si>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</si>
  <si>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</si>
  <si>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</si>
  <si>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</si>
  <si>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</si>
  <si>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</si>
  <si>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</si>
  <si>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</si>
  <si>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</si>
  <si>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</si>
  <si>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</si>
  <si>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</si>
  <si>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</si>
  <si>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</si>
  <si>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</si>
  <si>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</si>
  <si>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</si>
  <si>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</si>
  <si>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</si>
  <si>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</si>
  <si>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</si>
  <si>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</si>
  <si>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</si>
  <si>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</si>
  <si>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</si>
  <si>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</si>
  <si>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</si>
  <si>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</si>
  <si>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</si>
  <si>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</si>
  <si>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</si>
  <si>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</si>
  <si>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</si>
  <si>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</si>
  <si>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</si>
  <si>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</si>
  <si>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</si>
  <si>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</si>
  <si>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</si>
  <si>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</si>
  <si>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</si>
  <si>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</si>
  <si>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</si>
  <si>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</si>
  <si>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</si>
  <si>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</si>
  <si>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</si>
  <si>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</si>
  <si>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</si>
  <si>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</si>
  <si>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</si>
  <si>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</si>
  <si>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</si>
  <si>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</si>
  <si>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</si>
  <si>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</si>
  <si>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</si>
  <si>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</si>
  <si>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</si>
  <si>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</si>
  <si>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</si>
  <si>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</si>
  <si>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</si>
  <si>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</si>
  <si>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</si>
  <si>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</si>
  <si>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</si>
  <si>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</si>
  <si>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</si>
  <si>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</si>
  <si>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</si>
  <si>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</si>
  <si>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</si>
  <si>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</si>
  <si>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</si>
  <si>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</si>
  <si>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</si>
  <si>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</si>
  <si>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</si>
  <si>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</si>
  <si>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</si>
  <si>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</si>
  <si>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</si>
  <si>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</si>
  <si>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</si>
  <si>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</si>
  <si>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</si>
  <si>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</si>
  <si>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</si>
  <si>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</si>
  <si>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</si>
  <si>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</si>
  <si>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</si>
  <si>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</si>
  <si>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</si>
  <si>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</si>
  <si>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</si>
  <si>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</si>
  <si>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</si>
  <si>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</si>
  <si>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</si>
  <si>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</si>
  <si>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</si>
  <si>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</si>
  <si>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</si>
  <si>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</si>
  <si>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</si>
  <si>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</si>
  <si>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</si>
  <si>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</si>
  <si>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</si>
  <si>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</si>
  <si>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</si>
  <si>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</si>
  <si>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</si>
  <si>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</si>
  <si>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</si>
  <si>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</si>
  <si>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</si>
  <si>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</si>
  <si>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</si>
  <si>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</si>
  <si>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</si>
  <si>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</si>
  <si>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</si>
  <si>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</si>
  <si>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</si>
  <si>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</si>
  <si>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</si>
  <si>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</si>
  <si>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</si>
  <si>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</si>
  <si>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</si>
  <si>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</si>
  <si>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</si>
  <si>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</si>
  <si>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</si>
  <si>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</si>
  <si>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</si>
  <si>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</si>
  <si>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</si>
  <si>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</si>
  <si>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</si>
  <si>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</si>
  <si>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</si>
  <si>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</si>
  <si>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</si>
  <si>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</si>
  <si>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</si>
  <si>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</si>
  <si>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</si>
  <si>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</si>
  <si>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</si>
  <si>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</si>
  <si>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</si>
  <si>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</si>
  <si>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</si>
  <si>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</si>
  <si>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</si>
  <si>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</si>
  <si>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</si>
  <si>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</si>
  <si>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</si>
  <si>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</si>
  <si>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</si>
  <si>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</si>
  <si>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</si>
  <si>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</si>
  <si>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</si>
  <si>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</si>
  <si>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</si>
  <si>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</si>
  <si>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</si>
  <si>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</si>
  <si>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</si>
  <si>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</si>
  <si>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</si>
  <si>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</si>
  <si>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</si>
  <si>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</si>
  <si>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</si>
  <si>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</si>
  <si>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</si>
  <si>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</si>
  <si>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</si>
  <si>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</si>
  <si>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</si>
  <si>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</si>
  <si>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</si>
  <si>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</si>
  <si>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</si>
  <si>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</si>
  <si>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</si>
  <si>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</si>
  <si>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</si>
  <si>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</si>
  <si>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</si>
  <si>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10-07-2024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</si>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</sst>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70FE8-0D84-1D72-7983-C7895B0708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14296-B7A1-7ACB-69E2-023E0A3DA3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АО "Водоканал"</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297</v>
      </c>
      <c r="F7" s="2211"/>
      <c r="G7" s="2212"/>
      <c r="H7" s="2212"/>
      <c r="I7" s="2212"/>
      <c r="J7" s="2212"/>
      <c r="K7" s="2212"/>
      <c r="L7" s="2226" t="s">
        <v>298</v>
      </c>
      <c r="W7" s="450">
        <v>14</v>
      </c>
    </row>
    <row customHeight="1" ht="48.29999999999999">
      <c r="D8" s="453"/>
      <c r="E8" s="476" t="s">
        <v>87</v>
      </c>
      <c r="F8" s="826"/>
      <c r="G8" s="468" t="s">
        <v>85</v>
      </c>
      <c r="H8" s="468" t="s">
        <v>86</v>
      </c>
      <c r="I8" s="417" t="s">
        <v>84</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B7D7-6335-E771-95DD-4AABA5DAA1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10161-ED1E-09DC-0616-A1407D60AE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6CEDC-342B-30D8-02E5-4C26815481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98</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84FA3-0287-7334-C224-133F6ACFB0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98</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1F64D-1343-9A45-13C1-F718F8FA7C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407</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4D12F-2D3F-3B13-FC95-B6FB83C84C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19B4-0336-CB1E-7125-8BE8EF5523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4FDAA-3221-51A5-1BBF-17E6D25757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9B4CE-30BE-1F4E-A0B9-46C6FA1FAD6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"Водоканал"</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4.699999999999998">
      <c r="R43" s="379"/>
      <c r="S43" s="379"/>
      <c r="T43" s="379"/>
      <c r="U43" s="2276" t="s">
        <v>87</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5.69999999999999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4.699999999999998">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134</v>
      </c>
      <c r="C47" s="1262" t="s">
        <v>135</v>
      </c>
      <c r="D47" s="1262" t="s">
        <v>136</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98</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42069A-C1E8-684F-1A95-B6EE9FAC1148}" mc:Ignorable="x14ac xr xr2 xr3">
  <sheetPr>
    <tabColor rgb="FFCCCCFF"/>
  </sheetPr>
  <dimension ref="A1:Q79"/>
  <sheetViews>
    <sheetView topLeftCell="C1" showGridLines="0" zoomScale="90" workbookViewId="0">
      <selection activeCell="I71" sqref="I7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32"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F15F66-C104-2159-A178-414CF592D93A}"/>
    <hyperlink ref="H17" location="Титульный!H9" display="Как заполнить?" tooltip="Помощь по работе с полями отчётной формы" xr:uid="{5A724C68-9415-21D4-8087-4D681D6C678E}"/>
    <hyperlink ref="H39" location="Титульный!H9" display="Как заполнить?" tooltip="Помощь по работе с полями отчётной формы" xr:uid="{D1E42AEF-AA87-AD72-17BB-6A6FE1AE1536}"/>
    <hyperlink ref="H62" location="Титульный!H9" display="Как заполнить?" tooltip="Помощь по работе с полями отчётной формы" xr:uid="{B0F74496-55F9-0437-3D6A-845052299DAE}"/>
    <hyperlink ref="F70" r:id="rId4" xr:uid="{1496BB0A-871E-4501-D95D-B50EA050F5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3D212-8B88-61AC-FE9A-EA19CC407BD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"Водоканал"</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4.699999999999998">
      <c r="Q40" s="294"/>
      <c r="R40" s="379"/>
      <c r="S40" s="2276" t="s">
        <v>87</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5.69999999999999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98</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477</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8B87F-10FA-9E13-6051-0E74F43358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9E066-C431-5F57-3BDF-A5A1181A28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F2C7C-23C4-A314-2781-C77DC69ECC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65437-A207-6DFB-14D5-E6A4E050B8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5F9F7-BC76-66A2-6028-56CBB9B7168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4.699999999999998">
      <c r="Q37" s="294"/>
      <c r="R37" s="379"/>
      <c r="S37" s="2276" t="s">
        <v>87</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5.69999999999999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98</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C40D9-C747-5917-AE39-1B8F641DD3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86214-9E82-9D54-8C02-BDBD9DF3CB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2B13C-0DD4-6AE7-ED6B-BDAFEE7CA4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63A88-1611-634B-B83D-2705101444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6E94D-2442-0C8C-B719-1235948A824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Горно-Алтайск(84701000)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FEB11-1FEA-366F-A947-2824A485431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19.9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98</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D1AAD-971D-CAE4-4019-9066152926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98</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65F6F-FCE5-2767-9427-19A6FC8C8C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E48D8-3B72-6A57-BA37-499009B4399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H4*H5+H7</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АО "Водоканал"</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Подключение (технологическое присоединение) к централизованной системе водоотведения</v>
      </c>
      <c r="J25" s="2130"/>
      <c r="AF25" s="1634">
        <v>11</v>
      </c>
    </row>
    <row customHeight="1" ht="11.549999999999999">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297</v>
      </c>
      <c r="F28" s="2373"/>
      <c r="G28" s="2373"/>
      <c r="H28" s="1648"/>
      <c r="I28" s="1648"/>
      <c r="J28" s="2130"/>
      <c r="AF28" s="1634">
        <v>11</v>
      </c>
    </row>
    <row customHeight="1" ht="24">
      <c r="E29" s="1649" t="s">
        <v>87</v>
      </c>
      <c r="F29" s="1656" t="s">
        <v>299</v>
      </c>
      <c r="G29" s="1656" t="s">
        <v>563</v>
      </c>
      <c r="H29" s="1656" t="s">
        <v>300</v>
      </c>
      <c r="I29" s="1656" t="s">
        <v>300</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549</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549</v>
      </c>
      <c r="H31" s="561">
        <f>SUMIF($K33:$K71,$K31,H33:H71)</f>
        <v>0</v>
      </c>
      <c r="I31" s="561">
        <f>SUMIF($K33:$K71,$K31,I33:I71)</f>
        <v>0</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549</v>
      </c>
      <c r="H32" s="560"/>
      <c r="I32" s="560"/>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568</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569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549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549</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549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549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549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549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549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549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549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549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549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549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549</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549</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575</v>
      </c>
      <c r="C72" s="1639"/>
      <c r="D72" s="1641"/>
      <c r="E72" s="549" t="str">
        <f>FHD_NUM_P_34</f>
        <v/>
      </c>
      <c r="F72" s="1883" t="str">
        <f>FHD_P_34</f>
        <v/>
      </c>
      <c r="G72" s="1881" t="s">
        <v>549</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549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549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549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549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549</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576</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577</v>
      </c>
      <c r="C82" s="738"/>
      <c r="D82" s="736"/>
      <c r="E82" s="549" t="str">
        <f>FHD_NUM_P_44</f>
        <v/>
      </c>
      <c r="F82" s="1883" t="str">
        <f>FHD_P_44</f>
        <v/>
      </c>
      <c r="G82" s="1884" t="s">
        <v>578</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578</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578</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578</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579</v>
      </c>
      <c r="C91" s="738"/>
      <c r="D91" s="736"/>
      <c r="E91" s="549" t="str">
        <f>FHD_NUM_P_53</f>
        <v/>
      </c>
      <c r="F91" s="1883" t="str">
        <f>FHD_P_53</f>
        <v/>
      </c>
      <c r="G91" s="1884" t="s">
        <v>578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581</v>
      </c>
      <c r="D96" s="1641"/>
      <c r="E96" s="549" t="str">
        <f>FHD_NUM_P_58</f>
        <v>7</v>
      </c>
      <c r="F96" s="1883" t="str">
        <f>FHD_P_58</f>
        <v>Объём сточных вод, принятых от потребителей</v>
      </c>
      <c r="G96" s="1884" t="s">
        <v>578</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578</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578</v>
      </c>
      <c r="H98" s="980"/>
      <c r="I98" s="580"/>
      <c r="J98" s="292" t="str">
        <f>FHD_NOTE_P_60</f>
        <v/>
      </c>
      <c r="K98" s="546"/>
      <c r="AF98" s="1634">
        <v>0</v>
      </c>
    </row>
    <row s="1369" customFormat="1" customHeight="1" ht="18.75" hidden="1">
      <c r="A99" s="2374" t="s">
        <v>582</v>
      </c>
      <c r="C99" s="1639"/>
      <c r="D99" s="1641"/>
      <c r="E99" s="549" t="str">
        <f>FHD_NUM_P_61</f>
        <v/>
      </c>
      <c r="F99" s="1883" t="str">
        <f>FHD_P_61</f>
        <v/>
      </c>
      <c r="G99" s="1881" t="s">
        <v>553</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583</v>
      </c>
      <c r="G101" s="575"/>
      <c r="H101" s="576"/>
      <c r="I101" s="576"/>
      <c r="J101" s="1007" t="s">
        <v>584</v>
      </c>
      <c r="K101" s="546"/>
      <c r="AF101" s="1634">
        <v>0</v>
      </c>
    </row>
    <row s="1369" customFormat="1" customHeight="1" ht="18.75" hidden="1">
      <c r="A102" s="2374"/>
      <c r="C102" s="1639"/>
      <c r="D102" s="1641"/>
      <c r="E102" s="549" t="str">
        <f>FHD_NUM_P_62</f>
        <v/>
      </c>
      <c r="F102" s="1883" t="str">
        <f>FHD_P_62</f>
        <v/>
      </c>
      <c r="G102" s="1880" t="s">
        <v>553</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580</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585</v>
      </c>
      <c r="D104" s="1641"/>
      <c r="E104" s="549" t="str">
        <f>FHD_NUM_P_64</f>
        <v/>
      </c>
      <c r="F104" s="1883" t="str">
        <f>FHD_P_64</f>
        <v/>
      </c>
      <c r="G104" s="1880" t="s">
        <v>580</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580</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587</v>
      </c>
      <c r="H112" s="580"/>
      <c r="I112" s="580"/>
      <c r="J112" s="292" t="str">
        <f>FHD_NOTE_P_72</f>
        <v/>
      </c>
      <c r="K112" s="546"/>
      <c r="AF112" s="1634">
        <v>19</v>
      </c>
    </row>
    <row customHeight="1" ht="18.75" hidden="1">
      <c r="A113" s="992" t="s">
        <v>588</v>
      </c>
      <c r="D113" s="1641"/>
      <c r="E113" s="549" t="str">
        <f>FHD_NUM_P_73</f>
        <v/>
      </c>
      <c r="F113" s="1883" t="str">
        <f>FHD_P_73</f>
        <v/>
      </c>
      <c r="G113" s="973" t="s">
        <v>587</v>
      </c>
      <c r="H113" s="971"/>
      <c r="I113" s="971"/>
      <c r="J113" s="292" t="str">
        <f>FHD_NOTE_P_73</f>
        <v/>
      </c>
      <c r="K113" s="546"/>
      <c r="AF113" s="1634">
        <v>0</v>
      </c>
    </row>
    <row customHeight="1" ht="33.75" hidden="1">
      <c r="A114" s="992" t="s">
        <v>589</v>
      </c>
      <c r="D114" s="1641"/>
      <c r="E114" s="549" t="str">
        <f>FHD_NUM_P_74</f>
        <v/>
      </c>
      <c r="F114" s="1883" t="str">
        <f>FHD_P_74</f>
        <v/>
      </c>
      <c r="G114" s="1879" t="s">
        <v>590</v>
      </c>
      <c r="H114" s="580"/>
      <c r="I114" s="580"/>
      <c r="J114" s="292" t="str">
        <f>FHD_NOTE_P_74</f>
        <v/>
      </c>
      <c r="K114" s="546"/>
      <c r="AF114" s="1634">
        <v>0</v>
      </c>
    </row>
    <row s="1638" customFormat="1" customHeight="1" ht="18.75" hidden="1">
      <c r="A115" s="2376" t="s">
        <v>591</v>
      </c>
      <c r="B115" s="913"/>
      <c r="C115" s="738"/>
      <c r="D115" s="736"/>
      <c r="E115" s="549" t="str">
        <f>FHD_NUM_P_75</f>
        <v/>
      </c>
      <c r="F115" s="1883" t="str">
        <f>FHD_P_75</f>
        <v/>
      </c>
      <c r="G115" s="1879" t="s">
        <v>555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594</v>
      </c>
      <c r="D120" s="1641"/>
      <c r="E120" s="549" t="str">
        <f>FHD_NUM_P_78</f>
        <v/>
      </c>
      <c r="F120" s="1883" t="str">
        <f>FHD_P_78</f>
        <v/>
      </c>
      <c r="G120" s="1880" t="s">
        <v>557</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583</v>
      </c>
      <c r="G122" s="575"/>
      <c r="H122" s="576"/>
      <c r="I122" s="576"/>
      <c r="J122" s="1007" t="s">
        <v>595</v>
      </c>
      <c r="K122" s="546"/>
      <c r="AF122" s="1634">
        <v>0</v>
      </c>
    </row>
    <row customHeight="1" ht="22.5" hidden="1">
      <c r="A123" s="2374"/>
      <c r="D123" s="1641"/>
      <c r="E123" s="549" t="str">
        <f>FHD_NUM_P_79</f>
        <v/>
      </c>
      <c r="F123" s="1883" t="str">
        <f>FHD_P_79</f>
        <v/>
      </c>
      <c r="G123" s="1881" t="s">
        <v>559</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583</v>
      </c>
      <c r="G125" s="575"/>
      <c r="H125" s="576"/>
      <c r="I125" s="576"/>
      <c r="J125" s="1007" t="s">
        <v>596</v>
      </c>
      <c r="K125" s="546"/>
      <c r="AF125" s="1634">
        <v>0</v>
      </c>
    </row>
    <row customHeight="1" ht="22.5" hidden="1">
      <c r="A126" s="2374"/>
      <c r="D126" s="1641"/>
      <c r="E126" s="549" t="str">
        <f>FHD_NUM_P_80</f>
        <v/>
      </c>
      <c r="F126" s="1883" t="str">
        <f>FHD_P_80</f>
        <v/>
      </c>
      <c r="G126" s="1881" t="s">
        <v>597</v>
      </c>
      <c r="H126" s="560"/>
      <c r="I126" s="560"/>
      <c r="J126" s="292" t="str">
        <f>FHD_NOTE_P_80</f>
        <v/>
      </c>
      <c r="K126" s="546"/>
      <c r="AF126" s="1634">
        <v>0</v>
      </c>
    </row>
    <row customHeight="1" ht="18.75" hidden="1">
      <c r="A127" s="2374"/>
      <c r="D127" s="1641"/>
      <c r="E127" s="549" t="str">
        <f>FHD_NUM_P_81</f>
        <v/>
      </c>
      <c r="F127" s="1883" t="str">
        <f>FHD_P_81</f>
        <v/>
      </c>
      <c r="G127" s="1881" t="s">
        <v>598</v>
      </c>
      <c r="H127" s="560"/>
      <c r="I127" s="560"/>
      <c r="J127" s="292" t="str">
        <f>FHD_NOTE_P_81</f>
        <v/>
      </c>
      <c r="K127" s="546"/>
      <c r="AF127" s="1634">
        <v>0</v>
      </c>
    </row>
    <row customHeight="1" ht="18.75" hidden="1">
      <c r="A128" s="2374"/>
      <c r="C128" s="1639" t="s">
        <v>585</v>
      </c>
      <c r="D128" s="1641"/>
      <c r="E128" s="549" t="str">
        <f>FHD_NUM_P_82</f>
        <v/>
      </c>
      <c r="F128" s="1883" t="str">
        <f>FHD_P_82</f>
        <v/>
      </c>
      <c r="G128" s="1881" t="s">
        <v>303</v>
      </c>
      <c r="H128" s="404"/>
      <c r="I128" s="404"/>
      <c r="J128" s="292" t="str">
        <f>FHD_NOTE_P_82</f>
        <v/>
      </c>
      <c r="K128" s="546"/>
      <c r="AF128" s="1634">
        <v>0</v>
      </c>
    </row>
    <row customHeight="1" ht="18.75" hidden="1">
      <c r="A129" s="2374"/>
      <c r="C129" s="1639" t="s">
        <v>585</v>
      </c>
      <c r="D129" s="1641"/>
      <c r="E129" s="549" t="str">
        <f>FHD_NUM_P_83</f>
        <v/>
      </c>
      <c r="F129" s="1527" t="str">
        <f>FHD_P_83</f>
        <v/>
      </c>
      <c r="G129" s="1881" t="s">
        <v>303</v>
      </c>
      <c r="H129" s="404"/>
      <c r="I129" s="404"/>
      <c r="J129" s="292" t="str">
        <f>FHD_NOTE_P_83</f>
        <v/>
      </c>
      <c r="K129" s="546"/>
      <c r="AF129" s="1634">
        <v>0</v>
      </c>
    </row>
    <row customHeight="1" ht="18.75" hidden="1">
      <c r="A130" s="2374"/>
      <c r="C130" s="1639" t="s">
        <v>585</v>
      </c>
      <c r="D130" s="1641"/>
      <c r="E130" s="549" t="str">
        <f>FHD_NUM_P_84</f>
        <v/>
      </c>
      <c r="F130" s="1527" t="str">
        <f>FHD_P_84</f>
        <v/>
      </c>
      <c r="G130" s="1881" t="s">
        <v>303</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89804-0F23-E329-1614-BBB66AD60A4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"Водоканал"</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297</v>
      </c>
      <c r="F9" s="2105"/>
      <c r="G9" s="2105"/>
      <c r="H9" s="2105"/>
      <c r="I9" s="2105"/>
      <c r="J9" s="2105"/>
      <c r="K9" s="2105"/>
      <c r="L9" s="2105"/>
      <c r="M9" s="2105"/>
      <c r="N9" s="2105"/>
      <c r="O9" s="2105"/>
      <c r="P9" s="2105"/>
      <c r="Q9" s="2105"/>
      <c r="R9" s="2106"/>
      <c r="S9" s="2130" t="s">
        <v>298</v>
      </c>
      <c r="T9" s="337"/>
      <c r="CF9" s="508">
        <v>19</v>
      </c>
    </row>
    <row customHeight="1" ht="48.29999999999999">
      <c r="D10" s="554" t="s">
        <v>87</v>
      </c>
      <c r="E10" s="2130" t="s">
        <v>87</v>
      </c>
      <c r="F10" s="2130"/>
      <c r="G10" s="524" t="s">
        <v>299</v>
      </c>
      <c r="H10" s="2130" t="s">
        <v>87</v>
      </c>
      <c r="I10" s="2130"/>
      <c r="J10" s="524" t="s">
        <v>599</v>
      </c>
      <c r="K10" s="524" t="s">
        <v>600</v>
      </c>
      <c r="L10" s="2130" t="s">
        <v>87</v>
      </c>
      <c r="M10" s="2130"/>
      <c r="N10" s="524" t="s">
        <v>601</v>
      </c>
      <c r="O10" s="524" t="s">
        <v>602</v>
      </c>
      <c r="P10" s="524" t="s">
        <v>603</v>
      </c>
      <c r="Q10" s="524" t="s">
        <v>604</v>
      </c>
      <c r="R10" s="524" t="s">
        <v>605</v>
      </c>
      <c r="S10" s="2130"/>
      <c r="T10" s="337"/>
      <c r="CF10" s="508">
        <v>46</v>
      </c>
    </row>
    <row s="1645" customFormat="1" customHeight="1" ht="15" hidden="1">
      <c r="A11" s="1055"/>
      <c r="D11" s="1028" t="s">
        <v>98</v>
      </c>
      <c r="E11" s="1028"/>
      <c r="F11" s="1028" t="s">
        <v>108</v>
      </c>
      <c r="G11" s="1028" t="s">
        <v>89</v>
      </c>
      <c r="H11" s="1028"/>
      <c r="I11" s="1028" t="s">
        <v>90</v>
      </c>
      <c r="J11" s="1028" t="s">
        <v>109</v>
      </c>
      <c r="K11" s="1028" t="s">
        <v>91</v>
      </c>
      <c r="L11" s="1028"/>
      <c r="M11" s="1028" t="s">
        <v>92</v>
      </c>
      <c r="N11" s="1028" t="s">
        <v>110</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115</v>
      </c>
      <c r="B14" s="627"/>
      <c r="C14" s="627"/>
      <c r="D14" s="2383" t="s">
        <v>98</v>
      </c>
      <c r="E14" s="2380" t="s">
        <v>104</v>
      </c>
      <c r="F14" s="2381"/>
      <c r="G14" s="2382"/>
      <c r="H14" s="2386" t="str">
        <f>IF(A14="","",INDEX(DIFFERENTIATION_UNMERGE_VD,MATCH(A14,DIFFERENTIATION_ID_DIFF,0)))</f>
        <v>Подключение (технологическое присоединение) к централизованной системе водоотведения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607</v>
      </c>
      <c r="F17" s="2379"/>
      <c r="G17" s="2379"/>
      <c r="H17" s="2379"/>
      <c r="I17" s="2379"/>
      <c r="J17" s="2379"/>
      <c r="K17" s="2379"/>
      <c r="L17" s="2379"/>
      <c r="M17" s="2379"/>
      <c r="N17" s="2379"/>
      <c r="O17" s="2379"/>
      <c r="P17" s="2379"/>
      <c r="Q17" s="561">
        <f>SUMIF(T18:T19,"i",Q18:Q19)</f>
        <v>0</v>
      </c>
      <c r="R17" s="1020"/>
      <c r="S17" s="900" t="s">
        <v>608</v>
      </c>
      <c r="T17" s="720" t="s">
        <v>609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610</v>
      </c>
      <c r="F20" s="2379"/>
      <c r="G20" s="2379"/>
      <c r="H20" s="2379"/>
      <c r="I20" s="2379"/>
      <c r="J20" s="2379"/>
      <c r="K20" s="2379"/>
      <c r="L20" s="2379"/>
      <c r="M20" s="2379"/>
      <c r="N20" s="2379"/>
      <c r="O20" s="2379"/>
      <c r="P20" s="2379"/>
      <c r="Q20" s="561">
        <f>SUMIF(T21:T22,"i",Q21:Q22)</f>
        <v>0</v>
      </c>
      <c r="R20" s="1020"/>
      <c r="S20" s="712" t="s">
        <v>611</v>
      </c>
      <c r="T20" s="720" t="s">
        <v>609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A18B2-24B1-450F-4889-12D9765B938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612</v>
      </c>
      <c r="C2" s="2056" t="s">
        <v>613</v>
      </c>
      <c r="D2" s="2055" t="s">
        <v>614</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616</v>
      </c>
      <c r="J6" s="2310"/>
      <c r="K6" s="2310"/>
      <c r="L6" s="2310"/>
      <c r="M6" s="2310"/>
      <c r="O6" s="559"/>
      <c r="AK6" s="1634">
        <v>55</v>
      </c>
    </row>
    <row customHeight="1" ht="25.2">
      <c r="I7" s="2252" t="str">
        <f>IF(org=0,"Не определено",org)</f>
        <v>АО "Водоканал"</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3" t="s">
        <v>617</v>
      </c>
      <c r="I10" s="714"/>
      <c r="J10" s="2370" t="s">
        <v>104</v>
      </c>
      <c r="K10" s="2371"/>
      <c r="L10" s="2032" t="str">
        <f>IF(L9="","",INDEX(DIFFERENTIATION_UNMERGE_VD,MATCH(L9,DIFFERENTIATION_ID_DIFF,0)))</f>
        <v/>
      </c>
      <c r="M10" s="2032" t="str">
        <f>IF(M9="","",INDEX(DIFFERENTIATION_UNMERGE_VD,MATCH(M9,DIFFERENTIATION_ID_DIFF,0)))</f>
        <v>Подключение (технологическое присоединение) к централизованной системе водоотведения</v>
      </c>
      <c r="O10" s="2130" t="s">
        <v>298</v>
      </c>
      <c r="AK10" s="1634">
        <v>11</v>
      </c>
    </row>
    <row customHeight="1" ht="11.549999999999999">
      <c r="E11" s="2053" t="s">
        <v>618</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619</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620</v>
      </c>
      <c r="F13" s="2053" t="s">
        <v>621</v>
      </c>
      <c r="I13" s="2372" t="s">
        <v>297</v>
      </c>
      <c r="J13" s="2373"/>
      <c r="K13" s="2373"/>
      <c r="L13" s="2030"/>
      <c r="M13" s="2070"/>
      <c r="O13" s="2130"/>
      <c r="AK13" s="1634">
        <v>11</v>
      </c>
    </row>
    <row customHeight="1" ht="24">
      <c r="I14" s="2023" t="s">
        <v>87</v>
      </c>
      <c r="J14" s="2023" t="s">
        <v>299</v>
      </c>
      <c r="K14" s="2023" t="s">
        <v>563</v>
      </c>
      <c r="L14" s="2063" t="s">
        <v>300</v>
      </c>
      <c r="M14" s="2064" t="s">
        <v>300</v>
      </c>
      <c r="O14" s="2130"/>
      <c r="AK14" s="1634">
        <v>23</v>
      </c>
    </row>
    <row customHeight="1" ht="24">
      <c r="A15" s="2057"/>
      <c r="B15" s="2056" t="s">
        <v>622</v>
      </c>
      <c r="C15" s="2056" t="s">
        <v>623</v>
      </c>
      <c r="D15" s="2055" t="s">
        <v>624</v>
      </c>
      <c r="E15" s="2059" t="s">
        <v>625</v>
      </c>
      <c r="F15" s="2059" t="s">
        <v>625</v>
      </c>
      <c r="G15" s="1639" t="s">
        <v>585</v>
      </c>
      <c r="H15" s="2024"/>
      <c r="I15" s="1633">
        <v>1</v>
      </c>
      <c r="J15" s="2025" t="s">
        <v>626</v>
      </c>
      <c r="K15" s="2023" t="s">
        <v>303</v>
      </c>
      <c r="L15" s="665"/>
      <c r="M15" s="821"/>
      <c r="N15" s="546" t="s">
        <v>627</v>
      </c>
      <c r="O15" s="1528" t="s">
        <v>628</v>
      </c>
      <c r="P15" s="546" t="s">
        <v>627</v>
      </c>
      <c r="AK15" s="1634">
        <v>23</v>
      </c>
    </row>
    <row customHeight="1" ht="35.699999999999996">
      <c r="A16" s="2057"/>
      <c r="B16" s="2056" t="s">
        <v>629</v>
      </c>
      <c r="C16" s="2056" t="s">
        <v>630</v>
      </c>
      <c r="D16" s="2055" t="s">
        <v>614</v>
      </c>
      <c r="E16" s="2059" t="s">
        <v>625</v>
      </c>
      <c r="F16" s="2059" t="s">
        <v>625</v>
      </c>
      <c r="H16" s="2024"/>
      <c r="I16" s="1632">
        <v>2</v>
      </c>
      <c r="J16" s="2066" t="s">
        <v>631</v>
      </c>
      <c r="K16" s="2065" t="s">
        <v>553</v>
      </c>
      <c r="L16" s="2071"/>
      <c r="M16" s="1679"/>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583</v>
      </c>
      <c r="K18" s="575"/>
      <c r="L18" s="2073"/>
      <c r="M18" s="576"/>
      <c r="N18" s="546"/>
      <c r="O18" s="1528" t="s">
        <v>584</v>
      </c>
      <c r="P18" s="546"/>
      <c r="Q18" s="1639"/>
      <c r="R18" s="1639"/>
      <c r="W18" s="1639"/>
      <c r="Z18" s="547"/>
      <c r="AF18" s="1635"/>
      <c r="AG18" s="1635"/>
      <c r="AH18" s="1635"/>
      <c r="AI18" s="1635"/>
      <c r="AJ18" s="1635"/>
      <c r="AK18" s="1369">
        <v>23</v>
      </c>
    </row>
    <row customHeight="1" ht="19.95">
      <c r="A19" s="2057"/>
      <c r="B19" s="2056" t="s">
        <v>634</v>
      </c>
      <c r="C19" s="2056" t="s">
        <v>635</v>
      </c>
      <c r="D19" s="2055" t="s">
        <v>614</v>
      </c>
      <c r="E19" s="2059" t="s">
        <v>625</v>
      </c>
      <c r="F19" s="2059" t="s">
        <v>625</v>
      </c>
      <c r="H19" s="2024"/>
      <c r="I19" s="1667">
        <v>3</v>
      </c>
      <c r="J19" s="2025" t="s">
        <v>635</v>
      </c>
      <c r="K19" s="2021" t="s">
        <v>553</v>
      </c>
      <c r="L19" s="730"/>
      <c r="M19" s="560"/>
      <c r="N19" s="546"/>
      <c r="O19" s="1528" t="s">
        <v>636</v>
      </c>
      <c r="P19" s="546"/>
      <c r="AK19" s="1634">
        <v>19</v>
      </c>
    </row>
    <row customHeight="1" ht="77.7">
      <c r="A20" s="2057"/>
      <c r="B20" s="2056" t="s">
        <v>637</v>
      </c>
      <c r="C20" s="2056" t="s">
        <v>638</v>
      </c>
      <c r="D20" s="2055" t="s">
        <v>614</v>
      </c>
      <c r="E20" s="2059" t="s">
        <v>625</v>
      </c>
      <c r="F20" s="2059" t="s">
        <v>625</v>
      </c>
      <c r="H20" s="2024"/>
      <c r="I20" s="1667">
        <v>4</v>
      </c>
      <c r="J20" s="2025" t="s">
        <v>639</v>
      </c>
      <c r="K20" s="2021" t="s">
        <v>580</v>
      </c>
      <c r="L20" s="730"/>
      <c r="M20" s="560"/>
      <c r="N20" s="546"/>
      <c r="O20" s="1528"/>
      <c r="P20" s="546"/>
      <c r="AK20" s="1634">
        <v>74</v>
      </c>
    </row>
    <row customHeight="1" ht="35.699999999999996">
      <c r="A21" s="2057"/>
      <c r="B21" s="2056" t="s">
        <v>640</v>
      </c>
      <c r="C21" s="2056" t="s">
        <v>641</v>
      </c>
      <c r="D21" s="2055" t="s">
        <v>614</v>
      </c>
      <c r="E21" s="2059" t="s">
        <v>625</v>
      </c>
      <c r="F21" s="2059" t="s">
        <v>625</v>
      </c>
      <c r="H21" s="2024"/>
      <c r="I21" s="1667">
        <v>5</v>
      </c>
      <c r="J21" s="2025" t="s">
        <v>642</v>
      </c>
      <c r="K21" s="2021" t="s">
        <v>580</v>
      </c>
      <c r="L21" s="730"/>
      <c r="M21" s="560"/>
      <c r="N21" s="546"/>
      <c r="O21" s="1528" t="s">
        <v>636</v>
      </c>
      <c r="P21" s="546"/>
      <c r="AK21" s="1634">
        <v>34</v>
      </c>
    </row>
    <row customHeight="1" ht="48.29999999999999">
      <c r="A22" s="2057"/>
      <c r="B22" s="2056" t="s">
        <v>643</v>
      </c>
      <c r="C22" s="2056" t="s">
        <v>644</v>
      </c>
      <c r="D22" s="2055" t="s">
        <v>614</v>
      </c>
      <c r="E22" s="2059" t="s">
        <v>625</v>
      </c>
      <c r="F22" s="2059" t="s">
        <v>625</v>
      </c>
      <c r="H22" s="2024"/>
      <c r="I22" s="1667">
        <v>6</v>
      </c>
      <c r="J22" s="2025" t="s">
        <v>645</v>
      </c>
      <c r="K22" s="2021" t="s">
        <v>580</v>
      </c>
      <c r="L22" s="730"/>
      <c r="M22" s="560"/>
      <c r="N22" s="546"/>
      <c r="O22" s="1528" t="s">
        <v>646</v>
      </c>
      <c r="P22" s="546"/>
      <c r="AK22" s="1634">
        <v>46</v>
      </c>
    </row>
    <row customHeight="1" ht="19.95">
      <c r="A23" s="2057"/>
      <c r="B23" s="2056" t="s">
        <v>647</v>
      </c>
      <c r="C23" s="2056" t="s">
        <v>648</v>
      </c>
      <c r="D23" s="2055" t="s">
        <v>614</v>
      </c>
      <c r="E23" s="2059" t="s">
        <v>625</v>
      </c>
      <c r="F23" s="2059" t="s">
        <v>625</v>
      </c>
      <c r="H23" s="2024"/>
      <c r="I23" s="1667" t="s">
        <v>649</v>
      </c>
      <c r="J23" s="1527" t="s">
        <v>650</v>
      </c>
      <c r="K23" s="2021" t="s">
        <v>580</v>
      </c>
      <c r="L23" s="730"/>
      <c r="M23" s="560"/>
      <c r="N23" s="546"/>
      <c r="O23" s="1528" t="s">
        <v>636</v>
      </c>
      <c r="P23" s="546"/>
      <c r="AK23" s="1634">
        <v>19</v>
      </c>
    </row>
    <row customHeight="1" ht="19.95">
      <c r="A24" s="2057"/>
      <c r="B24" s="2056" t="s">
        <v>651</v>
      </c>
      <c r="C24" s="2056" t="s">
        <v>652</v>
      </c>
      <c r="D24" s="2055" t="s">
        <v>614</v>
      </c>
      <c r="E24" s="2059" t="s">
        <v>625</v>
      </c>
      <c r="F24" s="2059" t="s">
        <v>625</v>
      </c>
      <c r="H24" s="2024"/>
      <c r="I24" s="1667" t="s">
        <v>653</v>
      </c>
      <c r="J24" s="1527" t="s">
        <v>654</v>
      </c>
      <c r="K24" s="2021" t="s">
        <v>580</v>
      </c>
      <c r="L24" s="730"/>
      <c r="M24" s="560"/>
      <c r="N24" s="546"/>
      <c r="O24" s="1528"/>
      <c r="P24" s="546"/>
      <c r="AK24" s="1634">
        <v>19</v>
      </c>
    </row>
    <row customHeight="1" ht="24">
      <c r="A25" s="2057"/>
      <c r="B25" s="2056" t="s">
        <v>655</v>
      </c>
      <c r="C25" s="2056" t="s">
        <v>656</v>
      </c>
      <c r="D25" s="2055" t="s">
        <v>614</v>
      </c>
      <c r="E25" s="2059" t="s">
        <v>625</v>
      </c>
      <c r="F25" s="2059" t="s">
        <v>625</v>
      </c>
      <c r="H25" s="2024"/>
      <c r="I25" s="1667" t="s">
        <v>657</v>
      </c>
      <c r="J25" s="1527" t="s">
        <v>658</v>
      </c>
      <c r="K25" s="2021" t="s">
        <v>580</v>
      </c>
      <c r="L25" s="730"/>
      <c r="M25" s="560"/>
      <c r="N25" s="546"/>
      <c r="O25" s="1528"/>
      <c r="P25" s="546"/>
      <c r="AK25" s="1634">
        <v>23</v>
      </c>
    </row>
    <row customHeight="1" ht="24">
      <c r="A26" s="2057"/>
      <c r="B26" s="2056" t="s">
        <v>659</v>
      </c>
      <c r="C26" s="2056" t="s">
        <v>660</v>
      </c>
      <c r="D26" s="2055" t="s">
        <v>614</v>
      </c>
      <c r="E26" s="2059" t="s">
        <v>625</v>
      </c>
      <c r="F26" s="2059" t="s">
        <v>625</v>
      </c>
      <c r="H26" s="2024"/>
      <c r="I26" s="1667">
        <v>7</v>
      </c>
      <c r="J26" s="2025" t="s">
        <v>660</v>
      </c>
      <c r="K26" s="2021" t="s">
        <v>661</v>
      </c>
      <c r="L26" s="730"/>
      <c r="M26" s="560"/>
      <c r="N26" s="546"/>
      <c r="O26" s="1528"/>
      <c r="P26" s="546"/>
      <c r="AK26" s="1634">
        <v>23</v>
      </c>
    </row>
    <row customHeight="1" ht="24">
      <c r="A27" s="2057"/>
      <c r="B27" s="2056" t="s">
        <v>662</v>
      </c>
      <c r="C27" s="2056" t="s">
        <v>663</v>
      </c>
      <c r="D27" s="2055" t="s">
        <v>614</v>
      </c>
      <c r="E27" s="2059" t="s">
        <v>625</v>
      </c>
      <c r="F27" s="2059" t="s">
        <v>625</v>
      </c>
      <c r="H27" s="2024"/>
      <c r="I27" s="1667">
        <v>8</v>
      </c>
      <c r="J27" s="2025" t="s">
        <v>663</v>
      </c>
      <c r="K27" s="2021" t="s">
        <v>586</v>
      </c>
      <c r="L27" s="730"/>
      <c r="M27" s="560"/>
      <c r="N27" s="546"/>
      <c r="O27" s="1528"/>
      <c r="P27" s="546"/>
      <c r="AK27" s="1634">
        <v>23</v>
      </c>
    </row>
    <row customHeight="1" ht="35.699999999999996">
      <c r="A28" s="2057"/>
      <c r="B28" s="2056" t="s">
        <v>664</v>
      </c>
      <c r="C28" s="2056" t="s">
        <v>665</v>
      </c>
      <c r="D28" s="2055" t="s">
        <v>614</v>
      </c>
      <c r="E28" s="2059" t="s">
        <v>625</v>
      </c>
      <c r="F28" s="2059" t="s">
        <v>625</v>
      </c>
      <c r="H28" s="2024"/>
      <c r="I28" s="1678">
        <v>9</v>
      </c>
      <c r="J28" s="2025" t="s">
        <v>666</v>
      </c>
      <c r="K28" s="2021" t="s">
        <v>557</v>
      </c>
      <c r="L28" s="730"/>
      <c r="M28" s="560"/>
      <c r="N28" s="546"/>
      <c r="O28" s="1528"/>
      <c r="P28" s="546"/>
      <c r="AK28" s="1634">
        <v>34</v>
      </c>
    </row>
    <row customHeight="1" ht="35.699999999999996">
      <c r="A29" s="2057"/>
      <c r="B29" s="2056" t="s">
        <v>667</v>
      </c>
      <c r="C29" s="2056" t="s">
        <v>668</v>
      </c>
      <c r="D29" s="2055" t="s">
        <v>614</v>
      </c>
      <c r="E29" s="2059" t="s">
        <v>625</v>
      </c>
      <c r="F29" s="2059" t="s">
        <v>625</v>
      </c>
      <c r="H29" s="2024"/>
      <c r="I29" s="1678">
        <v>10</v>
      </c>
      <c r="J29" s="2025" t="s">
        <v>669</v>
      </c>
      <c r="K29" s="2021" t="s">
        <v>557</v>
      </c>
      <c r="L29" s="730"/>
      <c r="M29" s="560"/>
      <c r="N29" s="546"/>
      <c r="O29" s="1528"/>
      <c r="P29" s="546"/>
      <c r="AK29" s="1634">
        <v>34</v>
      </c>
    </row>
    <row customHeight="1" ht="24">
      <c r="A30" s="2057"/>
      <c r="B30" s="2056" t="s">
        <v>670</v>
      </c>
      <c r="C30" s="2056" t="s">
        <v>671</v>
      </c>
      <c r="D30" s="2055" t="s">
        <v>614</v>
      </c>
      <c r="E30" s="2059" t="s">
        <v>625</v>
      </c>
      <c r="F30" s="2059" t="s">
        <v>625</v>
      </c>
      <c r="H30" s="2024"/>
      <c r="I30" s="1678">
        <v>11</v>
      </c>
      <c r="J30" s="2025" t="s">
        <v>671</v>
      </c>
      <c r="K30" s="2021" t="s">
        <v>587</v>
      </c>
      <c r="L30" s="2072"/>
      <c r="M30" s="1624"/>
      <c r="N30" s="546"/>
      <c r="O30" s="1528"/>
      <c r="P30" s="546"/>
      <c r="AK30" s="1634">
        <v>23</v>
      </c>
    </row>
    <row customHeight="1" ht="24">
      <c r="A31" s="2057"/>
      <c r="B31" s="2056" t="s">
        <v>672</v>
      </c>
      <c r="C31" s="2056" t="s">
        <v>673</v>
      </c>
      <c r="D31" s="2055" t="s">
        <v>614</v>
      </c>
      <c r="E31" s="2059" t="s">
        <v>625</v>
      </c>
      <c r="F31" s="2059" t="s">
        <v>625</v>
      </c>
      <c r="H31" s="2024"/>
      <c r="I31" s="1678">
        <v>12</v>
      </c>
      <c r="J31" s="2025" t="s">
        <v>673</v>
      </c>
      <c r="K31" s="2021" t="s">
        <v>587</v>
      </c>
      <c r="L31" s="2072"/>
      <c r="M31" s="1624"/>
      <c r="N31" s="546"/>
      <c r="O31" s="1528"/>
      <c r="P31" s="546"/>
      <c r="AK31" s="1634">
        <v>23</v>
      </c>
    </row>
    <row customHeight="1" ht="48.29999999999999">
      <c r="A32" s="2057"/>
      <c r="B32" s="2056" t="s">
        <v>674</v>
      </c>
      <c r="C32" s="2056" t="s">
        <v>675</v>
      </c>
      <c r="D32" s="2055" t="s">
        <v>614</v>
      </c>
      <c r="E32" s="2059" t="s">
        <v>625</v>
      </c>
      <c r="F32" s="2059" t="s">
        <v>625</v>
      </c>
      <c r="H32" s="2024"/>
      <c r="I32" s="1678">
        <v>13</v>
      </c>
      <c r="J32" s="2025" t="s">
        <v>676</v>
      </c>
      <c r="K32" s="2021" t="s">
        <v>597</v>
      </c>
      <c r="L32" s="730"/>
      <c r="M32" s="560"/>
      <c r="N32" s="546"/>
      <c r="O32" s="1528" t="s">
        <v>636</v>
      </c>
      <c r="P32" s="546"/>
      <c r="AK32" s="1634">
        <v>46</v>
      </c>
    </row>
    <row s="1369" customFormat="1" customHeight="1" ht="48.29999999999999">
      <c r="A33" s="2057"/>
      <c r="B33" s="2056" t="s">
        <v>677</v>
      </c>
      <c r="C33" s="2056" t="s">
        <v>678</v>
      </c>
      <c r="D33" s="2055" t="s">
        <v>614</v>
      </c>
      <c r="E33" s="2059" t="s">
        <v>625</v>
      </c>
      <c r="F33" s="2059" t="s">
        <v>625</v>
      </c>
      <c r="G33" s="1639"/>
      <c r="H33" s="2024"/>
      <c r="I33" s="1678">
        <v>14</v>
      </c>
      <c r="J33" s="2037" t="s">
        <v>679</v>
      </c>
      <c r="K33" s="2026" t="s">
        <v>680</v>
      </c>
      <c r="L33" s="730"/>
      <c r="M33" s="560"/>
      <c r="N33" s="546"/>
      <c r="O33" s="1528" t="s">
        <v>636</v>
      </c>
      <c r="P33" s="546"/>
      <c r="Q33" s="1639"/>
      <c r="R33" s="1639"/>
      <c r="W33" s="1639"/>
      <c r="Z33" s="547"/>
      <c r="AF33" s="1635"/>
      <c r="AG33" s="1635"/>
      <c r="AH33" s="1635"/>
      <c r="AI33" s="1635"/>
      <c r="AJ33" s="1635"/>
      <c r="AK33" s="1369">
        <v>46</v>
      </c>
    </row>
    <row customHeight="1" ht="108">
      <c r="A34" s="2057"/>
      <c r="B34" s="2056" t="s">
        <v>681</v>
      </c>
      <c r="C34" s="2056" t="s">
        <v>682</v>
      </c>
      <c r="D34" s="2055" t="s">
        <v>624</v>
      </c>
      <c r="E34" s="2059" t="s">
        <v>625</v>
      </c>
      <c r="F34" s="2059" t="s">
        <v>625</v>
      </c>
      <c r="G34" s="1639" t="s">
        <v>585</v>
      </c>
      <c r="H34" s="2024"/>
      <c r="I34" s="2035">
        <v>15</v>
      </c>
      <c r="J34" s="2036" t="s">
        <v>683</v>
      </c>
      <c r="K34" s="2021" t="s">
        <v>303</v>
      </c>
      <c r="L34" s="388"/>
      <c r="M34" s="1167"/>
      <c r="N34" s="546"/>
      <c r="O34" s="1528" t="s">
        <v>628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2CCFE-9B1A-5217-E621-6D2A3780CCD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684</v>
      </c>
      <c r="C2" s="2056" t="s">
        <v>685</v>
      </c>
      <c r="D2" s="2055" t="s">
        <v>624</v>
      </c>
      <c r="E2" s="2061">
        <f>I2-3</f>
        <v>-3</v>
      </c>
      <c r="F2" s="2061">
        <f>J2</f>
        <v>0</v>
      </c>
      <c r="H2" s="1733" t="s">
        <v>686</v>
      </c>
      <c r="I2" s="2027"/>
      <c r="J2" s="1685"/>
      <c r="K2" s="2021"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687</v>
      </c>
      <c r="J5" s="2251"/>
      <c r="K5" s="2251"/>
      <c r="L5" s="2251"/>
      <c r="M5" s="269"/>
      <c r="W5" s="1634">
        <v>48</v>
      </c>
    </row>
    <row customHeight="1" ht="18">
      <c r="H6" s="379"/>
      <c r="I6" s="2252" t="str">
        <f>IF(org=0,"Не определено",org)</f>
        <v>АО "Водоканал"</v>
      </c>
      <c r="J6" s="2252"/>
      <c r="K6" s="2252"/>
      <c r="L6" s="2252"/>
      <c r="M6" s="269"/>
      <c r="W6" s="1634">
        <v>17</v>
      </c>
    </row>
    <row customHeight="1" ht="14.699999999999998">
      <c r="H7" s="379"/>
      <c r="I7" s="460"/>
      <c r="J7" s="466"/>
      <c r="K7" s="466"/>
      <c r="L7" s="755"/>
      <c r="M7" s="196"/>
      <c r="W7" s="1634">
        <v>14</v>
      </c>
    </row>
    <row customHeight="1" ht="14.699999999999998">
      <c r="H8" s="379"/>
      <c r="I8" s="2389" t="s">
        <v>297</v>
      </c>
      <c r="J8" s="2390"/>
      <c r="K8" s="2390"/>
      <c r="L8" s="2391"/>
      <c r="M8" s="2392" t="s">
        <v>298</v>
      </c>
      <c r="W8" s="1634">
        <v>14</v>
      </c>
    </row>
    <row customHeight="1" ht="35.699999999999996">
      <c r="E9" s="2054" t="s">
        <v>615</v>
      </c>
      <c r="F9" s="2054" t="s">
        <v>621</v>
      </c>
      <c r="H9" s="379"/>
      <c r="I9" s="2028" t="s">
        <v>87</v>
      </c>
      <c r="J9" s="2029" t="s">
        <v>299</v>
      </c>
      <c r="K9" s="2067" t="s">
        <v>563</v>
      </c>
      <c r="L9" s="2068" t="s">
        <v>300</v>
      </c>
      <c r="M9" s="2392"/>
      <c r="W9" s="1634">
        <v>34</v>
      </c>
    </row>
    <row customHeight="1" ht="35.699999999999996">
      <c r="B10" s="2056" t="s">
        <v>688</v>
      </c>
      <c r="C10" s="2056" t="s">
        <v>689</v>
      </c>
      <c r="D10" s="2055" t="s">
        <v>624</v>
      </c>
      <c r="E10" s="2059" t="s">
        <v>625</v>
      </c>
      <c r="F10" s="2059" t="s">
        <v>625</v>
      </c>
      <c r="H10" s="379"/>
      <c r="I10" s="2027" t="s">
        <v>98</v>
      </c>
      <c r="J10" s="1889" t="s">
        <v>690</v>
      </c>
      <c r="K10" s="2021" t="s">
        <v>303</v>
      </c>
      <c r="L10" s="821"/>
      <c r="M10" s="300" t="s">
        <v>691</v>
      </c>
      <c r="W10" s="1634">
        <v>34</v>
      </c>
    </row>
    <row customHeight="1" ht="50.25">
      <c r="B11" s="2056" t="s">
        <v>692</v>
      </c>
      <c r="C11" s="2056" t="s">
        <v>693</v>
      </c>
      <c r="D11" s="2055" t="s">
        <v>624</v>
      </c>
      <c r="E11" s="2059" t="s">
        <v>625</v>
      </c>
      <c r="F11" s="2059" t="s">
        <v>625</v>
      </c>
      <c r="H11" s="379"/>
      <c r="I11" s="2027" t="s">
        <v>108</v>
      </c>
      <c r="J11" s="1889" t="s">
        <v>694</v>
      </c>
      <c r="K11" s="2021" t="s">
        <v>303</v>
      </c>
      <c r="L11" s="821"/>
      <c r="M11" s="300" t="s">
        <v>691</v>
      </c>
      <c r="W11" s="1634">
        <v>48</v>
      </c>
    </row>
    <row customHeight="1" ht="48.29999999999999">
      <c r="B12" s="2056" t="s">
        <v>695</v>
      </c>
      <c r="C12" s="2056" t="s">
        <v>696</v>
      </c>
      <c r="D12" s="2055" t="s">
        <v>624</v>
      </c>
      <c r="E12" s="2059" t="s">
        <v>625</v>
      </c>
      <c r="F12" s="2059" t="s">
        <v>625</v>
      </c>
      <c r="H12" s="1691"/>
      <c r="I12" s="2027" t="s">
        <v>89</v>
      </c>
      <c r="J12" s="2034" t="s">
        <v>697</v>
      </c>
      <c r="K12" s="2021" t="s">
        <v>303</v>
      </c>
      <c r="L12" s="821"/>
      <c r="M12" s="300" t="s">
        <v>698</v>
      </c>
      <c r="N12" s="1627"/>
      <c r="P12" s="1634"/>
      <c r="W12" s="1634">
        <v>46</v>
      </c>
    </row>
    <row customHeight="1" ht="14.699999999999998">
      <c r="E13" s="346"/>
      <c r="H13" s="379"/>
      <c r="I13" s="350"/>
      <c r="J13" s="654" t="s">
        <v>699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487AF-19B1-AF51-4818-DD9B0E91067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701</v>
      </c>
      <c r="F6" s="2310"/>
      <c r="G6" s="2310"/>
      <c r="H6" s="2310"/>
      <c r="I6" s="2310"/>
      <c r="J6" s="559"/>
      <c r="AF6" s="1634">
        <v>30</v>
      </c>
    </row>
    <row customHeight="1" ht="11.549999999999999">
      <c r="E7" s="2252" t="str">
        <f>IF(org=0,"Не определено",org)</f>
        <v>АО "Водоканал"</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Подключение (технологическое присоединение) к централизованной системе водоотведения</v>
      </c>
      <c r="J10" s="2130"/>
      <c r="AF10" s="1634">
        <v>11</v>
      </c>
    </row>
    <row customHeight="1" ht="11.549999999999999">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297</v>
      </c>
      <c r="F13" s="2373"/>
      <c r="G13" s="2373"/>
      <c r="H13" s="1554"/>
      <c r="I13" s="1554"/>
      <c r="J13" s="2130"/>
      <c r="AF13" s="1634">
        <v>11</v>
      </c>
    </row>
    <row customHeight="1" ht="24">
      <c r="E14" s="1642" t="s">
        <v>87</v>
      </c>
      <c r="F14" s="1637" t="s">
        <v>299</v>
      </c>
      <c r="G14" s="1637" t="s">
        <v>563</v>
      </c>
      <c r="H14" s="1637" t="s">
        <v>300</v>
      </c>
      <c r="I14" s="1637" t="s">
        <v>300</v>
      </c>
      <c r="J14" s="2130"/>
      <c r="AF14" s="1634">
        <v>23</v>
      </c>
    </row>
    <row customHeight="1" ht="19.95">
      <c r="D15" s="1641"/>
      <c r="E15" s="1633" t="s">
        <v>98</v>
      </c>
      <c r="F15" s="710" t="s">
        <v>702</v>
      </c>
      <c r="G15" s="1649" t="s">
        <v>549</v>
      </c>
      <c r="H15" s="560"/>
      <c r="I15" s="560"/>
      <c r="J15" s="292" t="s">
        <v>703</v>
      </c>
      <c r="K15" s="546" t="s">
        <v>627</v>
      </c>
      <c r="AF15" s="1634">
        <v>19</v>
      </c>
    </row>
    <row customHeight="1" ht="35.699999999999996">
      <c r="D16" s="1641"/>
      <c r="E16" s="1633" t="s">
        <v>108</v>
      </c>
      <c r="F16" s="710" t="s">
        <v>704</v>
      </c>
      <c r="G16" s="1649" t="s">
        <v>549</v>
      </c>
      <c r="H16" s="561">
        <f>SUM(H17,H20:H32)</f>
        <v>0</v>
      </c>
      <c r="I16" s="561">
        <f>SUM(I17,I20,I23,I26,I29:I32)</f>
        <v>0</v>
      </c>
      <c r="J16" s="292" t="s">
        <v>705</v>
      </c>
      <c r="K16" s="546" t="s">
        <v>627</v>
      </c>
      <c r="AF16" s="1634">
        <v>34</v>
      </c>
    </row>
    <row customHeight="1" ht="19.95">
      <c r="D17" s="1641"/>
      <c r="E17" s="1667" t="s">
        <v>706</v>
      </c>
      <c r="F17" s="957" t="s">
        <v>707</v>
      </c>
      <c r="G17" s="1646" t="s">
        <v>549</v>
      </c>
      <c r="H17" s="560"/>
      <c r="I17" s="560"/>
      <c r="J17" s="292" t="s">
        <v>708</v>
      </c>
      <c r="K17" s="546"/>
      <c r="AF17" s="1634">
        <v>19</v>
      </c>
    </row>
    <row customHeight="1" ht="24">
      <c r="D18" s="1641"/>
      <c r="E18" s="1667" t="s">
        <v>709</v>
      </c>
      <c r="F18" s="1653" t="s">
        <v>710</v>
      </c>
      <c r="G18" s="1646" t="s">
        <v>549</v>
      </c>
      <c r="H18" s="560"/>
      <c r="I18" s="560"/>
      <c r="J18" s="292" t="s">
        <v>711</v>
      </c>
      <c r="K18" s="546"/>
      <c r="AF18" s="1634">
        <v>23</v>
      </c>
    </row>
    <row customHeight="1" ht="35.699999999999996">
      <c r="D19" s="1641"/>
      <c r="E19" s="1667" t="s">
        <v>712</v>
      </c>
      <c r="F19" s="1653" t="s">
        <v>713</v>
      </c>
      <c r="G19" s="1646" t="s">
        <v>549</v>
      </c>
      <c r="H19" s="560"/>
      <c r="I19" s="560"/>
      <c r="J19" s="292"/>
      <c r="K19" s="546"/>
      <c r="AF19" s="1634">
        <v>34</v>
      </c>
    </row>
    <row customHeight="1" ht="19.95">
      <c r="D20" s="1641"/>
      <c r="E20" s="1667" t="s">
        <v>304</v>
      </c>
      <c r="F20" s="957" t="s">
        <v>714</v>
      </c>
      <c r="G20" s="1646" t="s">
        <v>549</v>
      </c>
      <c r="H20" s="560"/>
      <c r="I20" s="560"/>
      <c r="J20" s="292" t="s">
        <v>715</v>
      </c>
      <c r="K20" s="546"/>
      <c r="AF20" s="1634">
        <v>19</v>
      </c>
    </row>
    <row customHeight="1" ht="19.95">
      <c r="D21" s="1641"/>
      <c r="E21" s="1667" t="s">
        <v>716</v>
      </c>
      <c r="F21" s="1653" t="s">
        <v>717</v>
      </c>
      <c r="G21" s="1646" t="s">
        <v>549</v>
      </c>
      <c r="H21" s="560"/>
      <c r="I21" s="560"/>
      <c r="J21" s="292"/>
      <c r="K21" s="546"/>
      <c r="AF21" s="1634">
        <v>19</v>
      </c>
    </row>
    <row customHeight="1" ht="19.95">
      <c r="D22" s="1641"/>
      <c r="E22" s="1667" t="s">
        <v>718</v>
      </c>
      <c r="F22" s="1653" t="s">
        <v>719</v>
      </c>
      <c r="G22" s="1646" t="s">
        <v>549</v>
      </c>
      <c r="H22" s="560"/>
      <c r="I22" s="560"/>
      <c r="J22" s="292"/>
      <c r="K22" s="546"/>
      <c r="AF22" s="1634">
        <v>19</v>
      </c>
    </row>
    <row customHeight="1" ht="24">
      <c r="D23" s="1641"/>
      <c r="E23" s="1667" t="s">
        <v>307</v>
      </c>
      <c r="F23" s="957" t="s">
        <v>720</v>
      </c>
      <c r="G23" s="1646" t="s">
        <v>549</v>
      </c>
      <c r="H23" s="560"/>
      <c r="I23" s="560"/>
      <c r="J23" s="292" t="s">
        <v>721</v>
      </c>
      <c r="K23" s="546"/>
      <c r="AF23" s="1634">
        <v>23</v>
      </c>
    </row>
    <row customHeight="1" ht="19.95">
      <c r="D24" s="1641"/>
      <c r="E24" s="1667" t="s">
        <v>722</v>
      </c>
      <c r="F24" s="1653" t="s">
        <v>723</v>
      </c>
      <c r="G24" s="1646" t="s">
        <v>549</v>
      </c>
      <c r="H24" s="560"/>
      <c r="I24" s="560"/>
      <c r="J24" s="292"/>
      <c r="K24" s="546"/>
      <c r="AF24" s="1634">
        <v>19</v>
      </c>
    </row>
    <row customHeight="1" ht="35.699999999999996">
      <c r="D25" s="1641"/>
      <c r="E25" s="1667" t="s">
        <v>724</v>
      </c>
      <c r="F25" s="1653" t="s">
        <v>725</v>
      </c>
      <c r="G25" s="1646" t="s">
        <v>549</v>
      </c>
      <c r="H25" s="560"/>
      <c r="I25" s="560"/>
      <c r="J25" s="292"/>
      <c r="K25" s="546"/>
      <c r="AF25" s="1634">
        <v>34</v>
      </c>
    </row>
    <row customHeight="1" ht="24">
      <c r="D26" s="1641"/>
      <c r="E26" s="1667" t="s">
        <v>726</v>
      </c>
      <c r="F26" s="957" t="s">
        <v>727</v>
      </c>
      <c r="G26" s="1646" t="s">
        <v>549</v>
      </c>
      <c r="H26" s="560"/>
      <c r="I26" s="560"/>
      <c r="J26" s="292" t="s">
        <v>728</v>
      </c>
      <c r="K26" s="546"/>
      <c r="AF26" s="1634">
        <v>23</v>
      </c>
    </row>
    <row customHeight="1" ht="19.95">
      <c r="D27" s="1641"/>
      <c r="E27" s="1678" t="s">
        <v>729</v>
      </c>
      <c r="F27" s="1653" t="s">
        <v>730</v>
      </c>
      <c r="G27" s="1657" t="s">
        <v>549</v>
      </c>
      <c r="H27" s="1679"/>
      <c r="I27" s="1679"/>
      <c r="J27" s="292"/>
      <c r="K27" s="546"/>
      <c r="AF27" s="1634">
        <v>19</v>
      </c>
    </row>
    <row customHeight="1" ht="19.95">
      <c r="D28" s="1641"/>
      <c r="E28" s="1678" t="s">
        <v>731</v>
      </c>
      <c r="F28" s="1653" t="s">
        <v>732</v>
      </c>
      <c r="G28" s="1657" t="s">
        <v>549</v>
      </c>
      <c r="H28" s="1679"/>
      <c r="I28" s="1679"/>
      <c r="J28" s="292"/>
      <c r="K28" s="546"/>
      <c r="AF28" s="1634">
        <v>19</v>
      </c>
    </row>
    <row customHeight="1" ht="19.95">
      <c r="D29" s="1641"/>
      <c r="E29" s="1678" t="s">
        <v>733</v>
      </c>
      <c r="F29" s="957" t="s">
        <v>734</v>
      </c>
      <c r="G29" s="1657" t="s">
        <v>549</v>
      </c>
      <c r="H29" s="1679"/>
      <c r="I29" s="1679"/>
      <c r="J29" s="292"/>
      <c r="K29" s="546"/>
      <c r="AF29" s="1634">
        <v>19</v>
      </c>
    </row>
    <row customHeight="1" ht="19.95">
      <c r="D30" s="1641"/>
      <c r="E30" s="1678" t="s">
        <v>735</v>
      </c>
      <c r="F30" s="957" t="s">
        <v>736</v>
      </c>
      <c r="G30" s="1657" t="s">
        <v>549</v>
      </c>
      <c r="H30" s="1679"/>
      <c r="I30" s="1679"/>
      <c r="J30" s="292"/>
      <c r="K30" s="546"/>
      <c r="AF30" s="1634">
        <v>19</v>
      </c>
    </row>
    <row customHeight="1" ht="19.95">
      <c r="D31" s="1641"/>
      <c r="E31" s="1678" t="s">
        <v>737</v>
      </c>
      <c r="F31" s="957" t="s">
        <v>738</v>
      </c>
      <c r="G31" s="1657" t="s">
        <v>549</v>
      </c>
      <c r="H31" s="1679"/>
      <c r="I31" s="1679"/>
      <c r="J31" s="292"/>
      <c r="K31" s="546"/>
      <c r="AF31" s="1634">
        <v>19</v>
      </c>
    </row>
    <row s="1369" customFormat="1" customHeight="1" ht="35.699999999999996">
      <c r="A32" s="990"/>
      <c r="C32" s="1639"/>
      <c r="D32" s="1641"/>
      <c r="E32" s="1678" t="s">
        <v>739</v>
      </c>
      <c r="F32" s="957" t="s">
        <v>740</v>
      </c>
      <c r="G32" s="1647" t="s">
        <v>549</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574</v>
      </c>
      <c r="G34" s="575"/>
      <c r="H34" s="576"/>
      <c r="I34" s="576"/>
      <c r="J34" s="304" t="s">
        <v>742</v>
      </c>
      <c r="K34" s="546"/>
      <c r="L34" s="1639"/>
      <c r="M34" s="1639"/>
      <c r="R34" s="1639"/>
      <c r="U34" s="547"/>
      <c r="AA34" s="1635"/>
      <c r="AB34" s="1635"/>
      <c r="AC34" s="1635"/>
      <c r="AD34" s="1635"/>
      <c r="AE34" s="1635"/>
      <c r="AF34" s="1163">
        <v>19</v>
      </c>
    </row>
    <row customHeight="1" ht="60">
      <c r="D35" s="1641"/>
      <c r="E35" s="1678" t="s">
        <v>743</v>
      </c>
      <c r="F35" s="957" t="s">
        <v>744</v>
      </c>
      <c r="G35" s="1657" t="s">
        <v>549</v>
      </c>
      <c r="H35" s="1679"/>
      <c r="I35" s="1679"/>
      <c r="J35" s="292" t="s">
        <v>745</v>
      </c>
      <c r="K35" s="546"/>
      <c r="AF35" s="1634">
        <v>57</v>
      </c>
    </row>
    <row s="1369" customFormat="1" customHeight="1" ht="24">
      <c r="A36" s="992" t="s">
        <v>575</v>
      </c>
      <c r="C36" s="1639"/>
      <c r="D36" s="1641"/>
      <c r="E36" s="1667" t="s">
        <v>89</v>
      </c>
      <c r="F36" s="710" t="s">
        <v>746</v>
      </c>
      <c r="G36" s="1646" t="s">
        <v>549</v>
      </c>
      <c r="H36" s="560"/>
      <c r="I36" s="560"/>
      <c r="J36" s="292" t="s">
        <v>747</v>
      </c>
      <c r="K36" s="546"/>
      <c r="L36" s="1639"/>
      <c r="M36" s="1639"/>
      <c r="R36" s="1639"/>
      <c r="U36" s="547"/>
      <c r="AA36" s="1635"/>
      <c r="AB36" s="1635"/>
      <c r="AC36" s="1635"/>
      <c r="AD36" s="1635"/>
      <c r="AE36" s="1635"/>
      <c r="AF36" s="1163">
        <v>23</v>
      </c>
    </row>
    <row s="1369" customFormat="1" customHeight="1" ht="35.699999999999996">
      <c r="A37" s="992"/>
      <c r="C37" s="1639"/>
      <c r="D37" s="1641"/>
      <c r="E37" s="1667" t="s">
        <v>321</v>
      </c>
      <c r="F37" s="957" t="s">
        <v>748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749</v>
      </c>
      <c r="G38" s="1646" t="s">
        <v>549</v>
      </c>
      <c r="H38" s="560"/>
      <c r="I38" s="560"/>
      <c r="J38" s="292" t="s">
        <v>750</v>
      </c>
      <c r="K38" s="546"/>
      <c r="L38" s="1639"/>
      <c r="M38" s="1639"/>
      <c r="R38" s="1639"/>
      <c r="U38" s="547"/>
      <c r="AA38" s="1635"/>
      <c r="AB38" s="1635"/>
      <c r="AC38" s="1635"/>
      <c r="AD38" s="1635"/>
      <c r="AE38" s="1635"/>
      <c r="AF38" s="1163">
        <v>19</v>
      </c>
    </row>
    <row s="1369" customFormat="1" customHeight="1" ht="24">
      <c r="A39" s="990"/>
      <c r="C39" s="1639"/>
      <c r="D39" s="578"/>
      <c r="E39" s="1667" t="s">
        <v>751</v>
      </c>
      <c r="F39" s="957" t="s">
        <v>752</v>
      </c>
      <c r="G39" s="1657" t="s">
        <v>549</v>
      </c>
      <c r="H39" s="560"/>
      <c r="I39" s="560"/>
      <c r="J39" s="292" t="s">
        <v>753</v>
      </c>
      <c r="K39" s="546"/>
      <c r="L39" s="1639"/>
      <c r="M39" s="1639"/>
      <c r="R39" s="1639"/>
      <c r="U39" s="547"/>
      <c r="AA39" s="1635"/>
      <c r="AB39" s="1635"/>
      <c r="AC39" s="1635"/>
      <c r="AD39" s="1635"/>
      <c r="AE39" s="1635"/>
      <c r="AF39" s="1163">
        <v>23</v>
      </c>
    </row>
    <row s="1369" customFormat="1" customHeight="1" ht="24">
      <c r="A40" s="990"/>
      <c r="C40" s="1639"/>
      <c r="D40" s="1641"/>
      <c r="E40" s="1667" t="s">
        <v>754</v>
      </c>
      <c r="F40" s="1653" t="s">
        <v>755</v>
      </c>
      <c r="G40" s="1646" t="s">
        <v>549</v>
      </c>
      <c r="H40" s="560"/>
      <c r="I40" s="560"/>
      <c r="J40" s="292" t="s">
        <v>756</v>
      </c>
      <c r="K40" s="546"/>
      <c r="L40" s="1639"/>
      <c r="M40" s="1639"/>
      <c r="R40" s="1639"/>
      <c r="U40" s="547"/>
      <c r="AA40" s="1635"/>
      <c r="AB40" s="1635"/>
      <c r="AC40" s="1635"/>
      <c r="AD40" s="1635"/>
      <c r="AE40" s="1635"/>
      <c r="AF40" s="1163">
        <v>23</v>
      </c>
    </row>
    <row s="1369" customFormat="1" customHeight="1" ht="24">
      <c r="A41" s="990"/>
      <c r="C41" s="1639"/>
      <c r="D41" s="1641"/>
      <c r="E41" s="1667" t="s">
        <v>757</v>
      </c>
      <c r="F41" s="1653" t="s">
        <v>758</v>
      </c>
      <c r="G41" s="1646" t="s">
        <v>549</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549</v>
      </c>
      <c r="H42" s="560"/>
      <c r="I42" s="560"/>
      <c r="J42" s="292" t="s">
        <v>762</v>
      </c>
      <c r="K42" s="546"/>
      <c r="L42" s="1639"/>
      <c r="M42" s="1639"/>
      <c r="R42" s="1639"/>
      <c r="U42" s="547"/>
      <c r="AA42" s="1635"/>
      <c r="AB42" s="1635"/>
      <c r="AC42" s="1635"/>
      <c r="AD42" s="1635"/>
      <c r="AE42" s="1635"/>
      <c r="AF42" s="1163">
        <v>23</v>
      </c>
    </row>
    <row s="1369" customFormat="1" customHeight="1" ht="35.699999999999996">
      <c r="A43" s="990"/>
      <c r="C43" s="1639" t="s">
        <v>585</v>
      </c>
      <c r="D43" s="1641"/>
      <c r="E43" s="1667" t="s">
        <v>109</v>
      </c>
      <c r="F43" s="710" t="s">
        <v>626</v>
      </c>
      <c r="G43" s="1649" t="s">
        <v>763</v>
      </c>
      <c r="H43" s="404"/>
      <c r="I43" s="404"/>
      <c r="J43" s="292" t="s">
        <v>764</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765</v>
      </c>
      <c r="G44" s="1646" t="s">
        <v>766</v>
      </c>
      <c r="H44" s="548"/>
      <c r="I44" s="548"/>
      <c r="J44" s="292" t="s">
        <v>767</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768</v>
      </c>
      <c r="G45" s="1657" t="s">
        <v>769</v>
      </c>
      <c r="H45" s="548"/>
      <c r="I45" s="548"/>
      <c r="J45" s="292" t="s">
        <v>770</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771</v>
      </c>
      <c r="G46" s="1646" t="s">
        <v>587</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5D37D-1A92-007F-1E36-795A4BA96AF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772</v>
      </c>
      <c r="F6" s="2251"/>
      <c r="G6" s="2251"/>
      <c r="H6" s="2251"/>
      <c r="I6" s="2251"/>
      <c r="J6" s="559"/>
      <c r="AF6" s="1634">
        <v>32</v>
      </c>
    </row>
    <row customHeight="1" ht="25.2">
      <c r="E7" s="2252" t="str">
        <f>IF(org=0,"Не определено",org)</f>
        <v>АО "Водоканал"</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Подключение (технологическое присоединение) к централизованной системе водоотведения</v>
      </c>
      <c r="J10" s="2130"/>
      <c r="AF10" s="1634">
        <v>11</v>
      </c>
    </row>
    <row customHeight="1" ht="11.549999999999999">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297</v>
      </c>
      <c r="F13" s="2373"/>
      <c r="G13" s="2373"/>
      <c r="H13" s="1659"/>
      <c r="I13" s="1659"/>
      <c r="J13" s="2130"/>
      <c r="AF13" s="1634">
        <v>11</v>
      </c>
    </row>
    <row customHeight="1" ht="24">
      <c r="E14" s="1660" t="s">
        <v>87</v>
      </c>
      <c r="F14" s="1663" t="s">
        <v>299</v>
      </c>
      <c r="G14" s="1663" t="s">
        <v>563</v>
      </c>
      <c r="H14" s="1663" t="s">
        <v>300</v>
      </c>
      <c r="I14" s="1663" t="s">
        <v>300</v>
      </c>
      <c r="J14" s="2130"/>
      <c r="AF14" s="1634">
        <v>23</v>
      </c>
    </row>
    <row customHeight="1" ht="19.95">
      <c r="D15" s="1641"/>
      <c r="E15" s="1633" t="s">
        <v>98</v>
      </c>
      <c r="F15" s="710" t="s">
        <v>773</v>
      </c>
      <c r="G15" s="1660" t="s">
        <v>549</v>
      </c>
      <c r="H15" s="560"/>
      <c r="I15" s="560"/>
      <c r="J15" s="292" t="s">
        <v>774</v>
      </c>
      <c r="K15" s="546" t="s">
        <v>627</v>
      </c>
      <c r="AF15" s="1634">
        <v>19</v>
      </c>
    </row>
    <row customHeight="1" ht="24">
      <c r="D16" s="1641"/>
      <c r="E16" s="1633" t="s">
        <v>108</v>
      </c>
      <c r="F16" s="1668" t="s">
        <v>775</v>
      </c>
      <c r="G16" s="1660" t="s">
        <v>549</v>
      </c>
      <c r="H16" s="561">
        <f>SUM(H17,H20:H27)</f>
        <v>0</v>
      </c>
      <c r="I16" s="561">
        <f>SUM(I17,I20:I27)</f>
        <v>0</v>
      </c>
      <c r="J16" s="292" t="s">
        <v>776</v>
      </c>
      <c r="K16" s="546" t="s">
        <v>627</v>
      </c>
      <c r="AF16" s="1634">
        <v>23</v>
      </c>
    </row>
    <row customHeight="1" ht="35.699999999999996">
      <c r="D17" s="1641"/>
      <c r="E17" s="1667" t="s">
        <v>706</v>
      </c>
      <c r="F17" s="1670" t="s">
        <v>777</v>
      </c>
      <c r="G17" s="1657" t="s">
        <v>549</v>
      </c>
      <c r="H17" s="560"/>
      <c r="I17" s="560"/>
      <c r="J17" s="292" t="s">
        <v>778</v>
      </c>
      <c r="K17" s="546"/>
      <c r="AF17" s="1634">
        <v>34</v>
      </c>
    </row>
    <row customHeight="1" ht="19.95">
      <c r="D18" s="1641"/>
      <c r="E18" s="1667" t="s">
        <v>709</v>
      </c>
      <c r="F18" s="1671" t="s">
        <v>779</v>
      </c>
      <c r="G18" s="1657" t="s">
        <v>549</v>
      </c>
      <c r="H18" s="560"/>
      <c r="I18" s="560"/>
      <c r="J18" s="292"/>
      <c r="K18" s="546"/>
      <c r="AF18" s="1634">
        <v>19</v>
      </c>
    </row>
    <row customHeight="1" ht="24">
      <c r="D19" s="1641"/>
      <c r="E19" s="1667" t="s">
        <v>712</v>
      </c>
      <c r="F19" s="1671" t="s">
        <v>780</v>
      </c>
      <c r="G19" s="1657" t="s">
        <v>549</v>
      </c>
      <c r="H19" s="560"/>
      <c r="I19" s="560"/>
      <c r="J19" s="292"/>
      <c r="K19" s="546"/>
      <c r="AF19" s="1634">
        <v>23</v>
      </c>
    </row>
    <row customHeight="1" ht="35.699999999999996">
      <c r="D20" s="1641"/>
      <c r="E20" s="1667" t="s">
        <v>304</v>
      </c>
      <c r="F20" s="1670" t="s">
        <v>781</v>
      </c>
      <c r="G20" s="1657" t="s">
        <v>549</v>
      </c>
      <c r="H20" s="560"/>
      <c r="I20" s="560"/>
      <c r="J20" s="292"/>
      <c r="K20" s="546"/>
      <c r="AF20" s="1634">
        <v>34</v>
      </c>
    </row>
    <row customHeight="1" ht="48.29999999999999">
      <c r="D21" s="1641"/>
      <c r="E21" s="1667" t="s">
        <v>307</v>
      </c>
      <c r="F21" s="1670" t="s">
        <v>782</v>
      </c>
      <c r="G21" s="1657" t="s">
        <v>549</v>
      </c>
      <c r="H21" s="560"/>
      <c r="I21" s="560"/>
      <c r="J21" s="292"/>
      <c r="K21" s="546"/>
      <c r="AF21" s="1634">
        <v>46</v>
      </c>
    </row>
    <row customHeight="1" ht="60">
      <c r="D22" s="1641"/>
      <c r="E22" s="1667" t="s">
        <v>726</v>
      </c>
      <c r="F22" s="1670" t="s">
        <v>783</v>
      </c>
      <c r="G22" s="1657" t="s">
        <v>549</v>
      </c>
      <c r="H22" s="560"/>
      <c r="I22" s="560"/>
      <c r="J22" s="292"/>
      <c r="K22" s="546"/>
      <c r="AF22" s="1634">
        <v>57</v>
      </c>
    </row>
    <row customHeight="1" ht="35.699999999999996">
      <c r="D23" s="1641"/>
      <c r="E23" s="1667" t="s">
        <v>733</v>
      </c>
      <c r="F23" s="1670" t="s">
        <v>784</v>
      </c>
      <c r="G23" s="1657" t="s">
        <v>549</v>
      </c>
      <c r="H23" s="560"/>
      <c r="I23" s="560"/>
      <c r="J23" s="292"/>
      <c r="K23" s="546"/>
      <c r="AF23" s="1634">
        <v>34</v>
      </c>
    </row>
    <row customHeight="1" ht="35.699999999999996">
      <c r="D24" s="1641"/>
      <c r="E24" s="1667" t="s">
        <v>735</v>
      </c>
      <c r="F24" s="1670" t="s">
        <v>785</v>
      </c>
      <c r="G24" s="1657" t="s">
        <v>549</v>
      </c>
      <c r="H24" s="560"/>
      <c r="I24" s="560"/>
      <c r="J24" s="292"/>
      <c r="K24" s="546"/>
      <c r="AF24" s="1634">
        <v>34</v>
      </c>
    </row>
    <row customHeight="1" ht="24">
      <c r="D25" s="1641"/>
      <c r="E25" s="1667" t="s">
        <v>737</v>
      </c>
      <c r="F25" s="1670" t="s">
        <v>786</v>
      </c>
      <c r="G25" s="1657" t="s">
        <v>549</v>
      </c>
      <c r="H25" s="560"/>
      <c r="I25" s="560"/>
      <c r="J25" s="292"/>
      <c r="K25" s="546"/>
      <c r="AF25" s="1634">
        <v>23</v>
      </c>
    </row>
    <row customHeight="1" ht="76.5">
      <c r="D26" s="1641"/>
      <c r="E26" s="1667" t="s">
        <v>739</v>
      </c>
      <c r="F26" s="1670" t="s">
        <v>787</v>
      </c>
      <c r="G26" s="1657" t="s">
        <v>549</v>
      </c>
      <c r="H26" s="560"/>
      <c r="I26" s="560"/>
      <c r="J26" s="292"/>
      <c r="K26" s="546"/>
      <c r="AF26" s="1634">
        <v>73</v>
      </c>
    </row>
    <row s="1369" customFormat="1" customHeight="1" ht="35.699999999999996">
      <c r="A27" s="990"/>
      <c r="C27" s="1639"/>
      <c r="D27" s="1641"/>
      <c r="E27" s="1632" t="s">
        <v>743</v>
      </c>
      <c r="F27" s="1631" t="s">
        <v>788</v>
      </c>
      <c r="G27" s="1658" t="s">
        <v>549</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574</v>
      </c>
      <c r="G29" s="575"/>
      <c r="H29" s="576"/>
      <c r="I29" s="576"/>
      <c r="J29" s="304" t="s">
        <v>742</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789</v>
      </c>
      <c r="G30" s="1657" t="s">
        <v>549</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790</v>
      </c>
      <c r="G31" s="1657" t="s">
        <v>549</v>
      </c>
      <c r="H31" s="560"/>
      <c r="I31" s="560"/>
      <c r="J31" s="292" t="s">
        <v>791</v>
      </c>
      <c r="K31" s="546"/>
      <c r="L31" s="1639"/>
      <c r="M31" s="1639"/>
      <c r="R31" s="1639"/>
      <c r="U31" s="547"/>
      <c r="AA31" s="1635"/>
      <c r="AB31" s="1635"/>
      <c r="AC31" s="1635"/>
      <c r="AD31" s="1635"/>
      <c r="AE31" s="1635"/>
      <c r="AF31" s="1163">
        <v>34</v>
      </c>
    </row>
    <row s="1369" customFormat="1" customHeight="1" ht="24">
      <c r="A32" s="990"/>
      <c r="C32" s="1639"/>
      <c r="D32" s="1641"/>
      <c r="E32" s="1667" t="s">
        <v>751</v>
      </c>
      <c r="F32" s="693" t="s">
        <v>755</v>
      </c>
      <c r="G32" s="1657" t="s">
        <v>549</v>
      </c>
      <c r="H32" s="560"/>
      <c r="I32" s="560"/>
      <c r="J32" s="292" t="s">
        <v>792</v>
      </c>
      <c r="K32" s="546"/>
      <c r="L32" s="1639"/>
      <c r="M32" s="1639"/>
      <c r="R32" s="1639"/>
      <c r="U32" s="547"/>
      <c r="AA32" s="1635"/>
      <c r="AB32" s="1635"/>
      <c r="AC32" s="1635"/>
      <c r="AD32" s="1635"/>
      <c r="AE32" s="1635"/>
      <c r="AF32" s="1163">
        <v>23</v>
      </c>
    </row>
    <row s="1369" customFormat="1" customHeight="1" ht="24">
      <c r="A33" s="990"/>
      <c r="C33" s="1639"/>
      <c r="D33" s="1641"/>
      <c r="E33" s="1667" t="s">
        <v>793</v>
      </c>
      <c r="F33" s="693" t="s">
        <v>794</v>
      </c>
      <c r="G33" s="1657" t="s">
        <v>549</v>
      </c>
      <c r="H33" s="560"/>
      <c r="I33" s="560"/>
      <c r="J33" s="292" t="s">
        <v>795</v>
      </c>
      <c r="K33" s="546"/>
      <c r="L33" s="1639"/>
      <c r="M33" s="1639"/>
      <c r="R33" s="1639"/>
      <c r="U33" s="547"/>
      <c r="AA33" s="1635"/>
      <c r="AB33" s="1635"/>
      <c r="AC33" s="1635"/>
      <c r="AD33" s="1635"/>
      <c r="AE33" s="1635"/>
      <c r="AF33" s="1163">
        <v>23</v>
      </c>
    </row>
    <row s="1369" customFormat="1" customHeight="1" ht="24">
      <c r="A34" s="990"/>
      <c r="C34" s="1639"/>
      <c r="D34" s="1641"/>
      <c r="E34" s="1667" t="s">
        <v>796</v>
      </c>
      <c r="F34" s="693" t="s">
        <v>761</v>
      </c>
      <c r="G34" s="1657" t="s">
        <v>549</v>
      </c>
      <c r="H34" s="560"/>
      <c r="I34" s="560"/>
      <c r="J34" s="292" t="s">
        <v>797</v>
      </c>
      <c r="K34" s="546"/>
      <c r="L34" s="1639"/>
      <c r="M34" s="1639"/>
      <c r="R34" s="1639"/>
      <c r="U34" s="547"/>
      <c r="AA34" s="1635"/>
      <c r="AB34" s="1635"/>
      <c r="AC34" s="1635"/>
      <c r="AD34" s="1635"/>
      <c r="AE34" s="1635"/>
      <c r="AF34" s="1163">
        <v>23</v>
      </c>
    </row>
    <row s="1369" customFormat="1" customHeight="1" ht="35.699999999999996">
      <c r="A35" s="990"/>
      <c r="C35" s="1639" t="s">
        <v>585</v>
      </c>
      <c r="D35" s="1641"/>
      <c r="E35" s="1667" t="s">
        <v>109</v>
      </c>
      <c r="F35" s="1664" t="s">
        <v>626</v>
      </c>
      <c r="G35" s="1660" t="s">
        <v>303</v>
      </c>
      <c r="H35" s="404"/>
      <c r="I35" s="404"/>
      <c r="J35" s="292" t="s">
        <v>798</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799</v>
      </c>
      <c r="G36" s="1657" t="s">
        <v>766</v>
      </c>
      <c r="H36" s="548"/>
      <c r="I36" s="548"/>
      <c r="J36" s="292" t="s">
        <v>767</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800</v>
      </c>
      <c r="G37" s="1657" t="s">
        <v>769</v>
      </c>
      <c r="H37" s="548"/>
      <c r="I37" s="548"/>
      <c r="J37" s="292" t="s">
        <v>770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801</v>
      </c>
      <c r="F39" s="2288" t="s">
        <v>802</v>
      </c>
      <c r="G39" s="2288"/>
      <c r="H39" s="372"/>
      <c r="I39" s="372"/>
      <c r="J39" s="372"/>
      <c r="AF39" s="1634">
        <v>26</v>
      </c>
    </row>
    <row s="1644" customFormat="1" customHeight="1" ht="39.75">
      <c r="A40" s="990"/>
      <c r="B40" s="1639"/>
      <c r="C40" s="1639"/>
      <c r="D40" s="354"/>
      <c r="F40" s="2288" t="s">
        <v>803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823D9-0E26-442C-A473-E3D2263AA3A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"Водоканал"</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Подключение (технологическое присоединение) к централизованной системе водоотведения</v>
      </c>
      <c r="J7" s="2397"/>
      <c r="K7" s="2178"/>
      <c r="L7" s="512"/>
      <c r="X7" s="508">
        <v>11</v>
      </c>
    </row>
    <row customHeight="1" ht="11.549999999999999">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297</v>
      </c>
      <c r="E10" s="2105"/>
      <c r="F10" s="2105"/>
      <c r="G10" s="2105"/>
      <c r="H10" s="2105"/>
      <c r="I10" s="2105"/>
      <c r="J10" s="2106"/>
      <c r="K10" s="2202"/>
      <c r="L10" s="512"/>
      <c r="X10" s="761">
        <v>11</v>
      </c>
    </row>
    <row s="1638" customFormat="1" customHeight="1" ht="24">
      <c r="A11" s="2388"/>
      <c r="B11" s="2388"/>
      <c r="C11" s="660"/>
      <c r="D11" s="706" t="s">
        <v>87</v>
      </c>
      <c r="E11" s="708" t="s">
        <v>804</v>
      </c>
      <c r="F11" s="708" t="s">
        <v>563</v>
      </c>
      <c r="G11" s="468" t="s">
        <v>300</v>
      </c>
      <c r="H11" s="468" t="s">
        <v>387</v>
      </c>
      <c r="I11" s="810" t="s">
        <v>300</v>
      </c>
      <c r="J11" s="811" t="s">
        <v>387</v>
      </c>
      <c r="K11" s="2235"/>
      <c r="L11" s="661"/>
      <c r="X11" s="512">
        <v>23</v>
      </c>
    </row>
    <row s="1645" customFormat="1" customHeight="1" ht="10.5">
      <c r="A12" s="955"/>
      <c r="D12" s="1028" t="s">
        <v>98</v>
      </c>
      <c r="E12" s="1028" t="s">
        <v>108</v>
      </c>
      <c r="F12" s="1028" t="s">
        <v>89</v>
      </c>
      <c r="G12" s="1029" t="str">
        <f>G1&amp;".1"</f>
        <v>4.1</v>
      </c>
      <c r="H12" s="1029" t="str">
        <f>G1&amp;".2"</f>
        <v>4.2</v>
      </c>
      <c r="I12" s="1029" t="str">
        <f>I1&amp;".1"</f>
        <v>4.1</v>
      </c>
      <c r="J12" s="1029" t="str">
        <f>I1&amp;".2"</f>
        <v>4.2</v>
      </c>
      <c r="K12" s="1029"/>
      <c r="X12" s="514">
        <v>10</v>
      </c>
    </row>
    <row customHeight="1" ht="22.5" hidden="1">
      <c r="A13" s="2395" t="s">
        <v>805</v>
      </c>
      <c r="D13" s="956" t="s">
        <v>98</v>
      </c>
      <c r="E13" s="282" t="s">
        <v>806</v>
      </c>
      <c r="F13" s="663" t="s">
        <v>807</v>
      </c>
      <c r="G13" s="560"/>
      <c r="H13" s="664"/>
      <c r="I13" s="560"/>
      <c r="J13" s="664"/>
      <c r="K13" s="292" t="s">
        <v>808</v>
      </c>
      <c r="L13" s="723"/>
      <c r="X13" s="508">
        <v>0</v>
      </c>
    </row>
    <row customHeight="1" ht="22.5" hidden="1">
      <c r="A14" s="2395"/>
      <c r="D14" s="542" t="s">
        <v>108</v>
      </c>
      <c r="E14" s="282" t="s">
        <v>809</v>
      </c>
      <c r="F14" s="663" t="s">
        <v>810</v>
      </c>
      <c r="G14" s="560"/>
      <c r="H14" s="665"/>
      <c r="I14" s="560"/>
      <c r="J14" s="665"/>
      <c r="K14" s="292" t="s">
        <v>811</v>
      </c>
      <c r="L14" s="723"/>
      <c r="X14" s="508">
        <v>0</v>
      </c>
    </row>
    <row s="1638" customFormat="1" customHeight="1" ht="78.75" hidden="1">
      <c r="A15" s="2395"/>
      <c r="B15" s="514"/>
      <c r="D15" s="956" t="s">
        <v>89</v>
      </c>
      <c r="E15" s="710" t="s">
        <v>812</v>
      </c>
      <c r="F15" s="953" t="s">
        <v>303</v>
      </c>
      <c r="G15" s="953" t="s">
        <v>303</v>
      </c>
      <c r="H15" s="109"/>
      <c r="I15" s="953" t="s">
        <v>303</v>
      </c>
      <c r="J15" s="109"/>
      <c r="K15" s="292" t="s">
        <v>813</v>
      </c>
      <c r="L15" s="723"/>
      <c r="X15" s="761">
        <v>0</v>
      </c>
    </row>
    <row s="1638" customFormat="1" customHeight="1" ht="22.5" hidden="1">
      <c r="A16" s="2395"/>
      <c r="B16" s="514"/>
      <c r="D16" s="956" t="s">
        <v>321</v>
      </c>
      <c r="E16" s="957" t="s">
        <v>814</v>
      </c>
      <c r="F16" s="953" t="s">
        <v>815</v>
      </c>
      <c r="G16" s="820"/>
      <c r="H16" s="109"/>
      <c r="I16" s="820"/>
      <c r="J16" s="109"/>
      <c r="K16" s="292"/>
      <c r="L16" s="723"/>
      <c r="X16" s="761">
        <v>0</v>
      </c>
    </row>
    <row s="1638" customFormat="1" customHeight="1" ht="22.5" hidden="1">
      <c r="A17" s="2395"/>
      <c r="B17" s="514"/>
      <c r="D17" s="956" t="s">
        <v>329</v>
      </c>
      <c r="E17" s="957" t="s">
        <v>816</v>
      </c>
      <c r="F17" s="953" t="s">
        <v>817</v>
      </c>
      <c r="G17" s="820"/>
      <c r="H17" s="109"/>
      <c r="I17" s="820"/>
      <c r="J17" s="109"/>
      <c r="K17" s="292"/>
      <c r="L17" s="723"/>
      <c r="X17" s="761">
        <v>0</v>
      </c>
    </row>
    <row s="1638" customFormat="1" customHeight="1" ht="33.75" hidden="1">
      <c r="A18" s="2395"/>
      <c r="B18" s="514"/>
      <c r="D18" s="956" t="s">
        <v>331</v>
      </c>
      <c r="E18" s="957" t="s">
        <v>818</v>
      </c>
      <c r="F18" s="953" t="s">
        <v>568</v>
      </c>
      <c r="G18" s="683"/>
      <c r="H18" s="109"/>
      <c r="I18" s="683"/>
      <c r="J18" s="109"/>
      <c r="K18" s="292"/>
      <c r="L18" s="723"/>
      <c r="X18" s="761">
        <v>0</v>
      </c>
    </row>
    <row customHeight="1" ht="101.25" hidden="1">
      <c r="A19" s="2395"/>
      <c r="D19" s="956" t="s">
        <v>90</v>
      </c>
      <c r="E19" s="282" t="s">
        <v>819</v>
      </c>
      <c r="F19" s="663" t="s">
        <v>543</v>
      </c>
      <c r="G19" s="666"/>
      <c r="H19" s="665"/>
      <c r="I19" s="958"/>
      <c r="J19" s="665"/>
      <c r="K19" s="292" t="s">
        <v>820</v>
      </c>
      <c r="L19" s="723"/>
      <c r="X19" s="508">
        <v>0</v>
      </c>
    </row>
    <row s="1638" customFormat="1" customHeight="1" ht="18.75" hidden="1">
      <c r="A20" s="2395"/>
      <c r="C20" s="959"/>
      <c r="D20" s="956" t="s">
        <v>751</v>
      </c>
      <c r="E20" s="957" t="s">
        <v>821</v>
      </c>
      <c r="F20" s="953" t="s">
        <v>303</v>
      </c>
      <c r="G20" s="953" t="s">
        <v>303</v>
      </c>
      <c r="H20" s="952" t="s">
        <v>303</v>
      </c>
      <c r="I20" s="953" t="s">
        <v>303</v>
      </c>
      <c r="J20" s="952" t="s">
        <v>303</v>
      </c>
      <c r="K20" s="951"/>
      <c r="L20" s="723"/>
      <c r="W20" s="678"/>
      <c r="X20" s="761">
        <v>0</v>
      </c>
    </row>
    <row s="1638" customFormat="1" customHeight="1" ht="33.75" hidden="1">
      <c r="A21" s="2395"/>
      <c r="C21" s="959"/>
      <c r="D21" s="956" t="s">
        <v>754</v>
      </c>
      <c r="E21" s="579" t="s">
        <v>822</v>
      </c>
      <c r="F21" s="953" t="s">
        <v>823</v>
      </c>
      <c r="G21" s="683"/>
      <c r="H21" s="109"/>
      <c r="I21" s="683"/>
      <c r="J21" s="109"/>
      <c r="K21" s="951"/>
      <c r="L21" s="723"/>
      <c r="W21" s="678"/>
      <c r="X21" s="761">
        <v>0</v>
      </c>
    </row>
    <row s="1638" customFormat="1" customHeight="1" ht="33.75" hidden="1">
      <c r="A22" s="2395"/>
      <c r="C22" s="959"/>
      <c r="D22" s="956" t="s">
        <v>757</v>
      </c>
      <c r="E22" s="579" t="s">
        <v>824</v>
      </c>
      <c r="F22" s="953" t="s">
        <v>825</v>
      </c>
      <c r="G22" s="683"/>
      <c r="H22" s="109"/>
      <c r="I22" s="683"/>
      <c r="J22" s="109"/>
      <c r="K22" s="951"/>
      <c r="L22" s="723"/>
      <c r="W22" s="678"/>
      <c r="X22" s="761">
        <v>0</v>
      </c>
    </row>
    <row s="1638" customFormat="1" customHeight="1" ht="22.5" hidden="1">
      <c r="A23" s="2395"/>
      <c r="C23" s="959"/>
      <c r="D23" s="956" t="s">
        <v>793</v>
      </c>
      <c r="E23" s="957" t="s">
        <v>826</v>
      </c>
      <c r="F23" s="953" t="s">
        <v>303</v>
      </c>
      <c r="G23" s="953" t="s">
        <v>303</v>
      </c>
      <c r="H23" s="952" t="s">
        <v>303</v>
      </c>
      <c r="I23" s="953" t="s">
        <v>303</v>
      </c>
      <c r="J23" s="952" t="s">
        <v>303</v>
      </c>
      <c r="K23" s="951"/>
      <c r="L23" s="723"/>
      <c r="W23" s="678"/>
      <c r="X23" s="761">
        <v>0</v>
      </c>
    </row>
    <row s="1638" customFormat="1" customHeight="1" ht="22.5" hidden="1">
      <c r="A24" s="2395"/>
      <c r="C24" s="959"/>
      <c r="D24" s="956" t="s">
        <v>827</v>
      </c>
      <c r="E24" s="579" t="s">
        <v>828</v>
      </c>
      <c r="F24" s="953" t="s">
        <v>829</v>
      </c>
      <c r="G24" s="683"/>
      <c r="H24" s="689"/>
      <c r="I24" s="683"/>
      <c r="J24" s="689"/>
      <c r="K24" s="951"/>
      <c r="L24" s="723"/>
      <c r="W24" s="678"/>
      <c r="X24" s="761">
        <v>0</v>
      </c>
    </row>
    <row s="1638" customFormat="1" customHeight="1" ht="22.5" hidden="1">
      <c r="A25" s="2395"/>
      <c r="C25" s="959"/>
      <c r="D25" s="956" t="s">
        <v>830</v>
      </c>
      <c r="E25" s="579" t="s">
        <v>831</v>
      </c>
      <c r="F25" s="953" t="s">
        <v>303</v>
      </c>
      <c r="G25" s="953" t="s">
        <v>303</v>
      </c>
      <c r="H25" s="952" t="s">
        <v>303</v>
      </c>
      <c r="I25" s="953" t="s">
        <v>303</v>
      </c>
      <c r="J25" s="952" t="s">
        <v>303</v>
      </c>
      <c r="K25" s="951"/>
      <c r="L25" s="723"/>
      <c r="W25" s="678"/>
      <c r="X25" s="761">
        <v>0</v>
      </c>
    </row>
    <row s="1638" customFormat="1" customHeight="1" ht="18.75" hidden="1">
      <c r="A26" s="2395"/>
      <c r="C26" s="959"/>
      <c r="D26" s="956" t="s">
        <v>832</v>
      </c>
      <c r="E26" s="556" t="s">
        <v>833</v>
      </c>
      <c r="F26" s="953" t="s">
        <v>834</v>
      </c>
      <c r="G26" s="683"/>
      <c r="H26" s="689"/>
      <c r="I26" s="683"/>
      <c r="J26" s="689"/>
      <c r="K26" s="951"/>
      <c r="L26" s="723"/>
      <c r="W26" s="678"/>
      <c r="X26" s="761">
        <v>0</v>
      </c>
    </row>
    <row s="1638" customFormat="1" customHeight="1" ht="18.75" hidden="1">
      <c r="A27" s="2395"/>
      <c r="C27" s="959"/>
      <c r="D27" s="956" t="s">
        <v>835</v>
      </c>
      <c r="E27" s="556" t="s">
        <v>836</v>
      </c>
      <c r="F27" s="953" t="s">
        <v>837</v>
      </c>
      <c r="G27" s="683"/>
      <c r="H27" s="689"/>
      <c r="I27" s="683"/>
      <c r="J27" s="689"/>
      <c r="K27" s="951"/>
      <c r="L27" s="723"/>
      <c r="W27" s="678"/>
      <c r="X27" s="761">
        <v>0</v>
      </c>
    </row>
    <row s="1638" customFormat="1" customHeight="1" ht="18.75" hidden="1">
      <c r="A28" s="2395"/>
      <c r="C28" s="959"/>
      <c r="D28" s="956" t="s">
        <v>838</v>
      </c>
      <c r="E28" s="579" t="s">
        <v>839</v>
      </c>
      <c r="F28" s="953" t="s">
        <v>303</v>
      </c>
      <c r="G28" s="953" t="s">
        <v>303</v>
      </c>
      <c r="H28" s="952" t="s">
        <v>303</v>
      </c>
      <c r="I28" s="953" t="s">
        <v>303</v>
      </c>
      <c r="J28" s="952" t="s">
        <v>303</v>
      </c>
      <c r="K28" s="951"/>
      <c r="L28" s="723"/>
      <c r="W28" s="678"/>
      <c r="X28" s="761">
        <v>0</v>
      </c>
    </row>
    <row s="1638" customFormat="1" customHeight="1" ht="18.75" hidden="1">
      <c r="A29" s="2395"/>
      <c r="C29" s="959"/>
      <c r="D29" s="956" t="s">
        <v>840</v>
      </c>
      <c r="E29" s="556" t="s">
        <v>833</v>
      </c>
      <c r="F29" s="953" t="s">
        <v>841</v>
      </c>
      <c r="G29" s="683"/>
      <c r="H29" s="689"/>
      <c r="I29" s="683"/>
      <c r="J29" s="689"/>
      <c r="K29" s="951"/>
      <c r="L29" s="723"/>
      <c r="W29" s="678"/>
      <c r="X29" s="761">
        <v>0</v>
      </c>
    </row>
    <row s="1638" customFormat="1" customHeight="1" ht="18.75" hidden="1">
      <c r="A30" s="2395"/>
      <c r="C30" s="959"/>
      <c r="D30" s="956" t="s">
        <v>842</v>
      </c>
      <c r="E30" s="556" t="s">
        <v>843</v>
      </c>
      <c r="F30" s="953" t="s">
        <v>844</v>
      </c>
      <c r="G30" s="683"/>
      <c r="H30" s="689"/>
      <c r="I30" s="683"/>
      <c r="J30" s="689"/>
      <c r="K30" s="951"/>
      <c r="L30" s="723"/>
      <c r="W30" s="678"/>
      <c r="X30" s="761">
        <v>0</v>
      </c>
    </row>
    <row customHeight="1" ht="126.75" hidden="1">
      <c r="A31" s="2395"/>
      <c r="D31" s="956" t="s">
        <v>109</v>
      </c>
      <c r="E31" s="282" t="s">
        <v>845</v>
      </c>
      <c r="F31" s="663" t="s">
        <v>555</v>
      </c>
      <c r="G31" s="560"/>
      <c r="H31" s="665"/>
      <c r="I31" s="560"/>
      <c r="J31" s="665"/>
      <c r="K31" s="292" t="s">
        <v>846</v>
      </c>
      <c r="L31" s="723"/>
      <c r="X31" s="508">
        <v>0</v>
      </c>
    </row>
    <row customHeight="1" ht="56.25" hidden="1">
      <c r="A32" s="2395"/>
      <c r="D32" s="956" t="s">
        <v>91</v>
      </c>
      <c r="E32" s="282" t="s">
        <v>847</v>
      </c>
      <c r="F32" s="542" t="s">
        <v>817</v>
      </c>
      <c r="G32" s="560"/>
      <c r="H32" s="665"/>
      <c r="I32" s="560"/>
      <c r="J32" s="665"/>
      <c r="K32" s="292" t="s">
        <v>848</v>
      </c>
      <c r="L32" s="723"/>
      <c r="X32" s="508">
        <v>0</v>
      </c>
    </row>
    <row customHeight="1" ht="11.25" hidden="1">
      <c r="A33" s="2395"/>
      <c r="E33" s="667"/>
      <c r="F33" s="184"/>
      <c r="G33" s="184"/>
      <c r="H33" s="184"/>
      <c r="I33" s="184"/>
      <c r="J33" s="184"/>
      <c r="K33" s="184"/>
      <c r="X33" s="508">
        <v>0</v>
      </c>
    </row>
    <row customHeight="1" ht="12.75" hidden="1">
      <c r="A34" s="2395"/>
      <c r="D34" s="68">
        <v>1</v>
      </c>
      <c r="E34" s="338" t="s">
        <v>849</v>
      </c>
      <c r="X34" s="508">
        <v>0</v>
      </c>
    </row>
    <row customHeight="1" ht="11.25" hidden="1">
      <c r="A35" s="2395"/>
      <c r="D35" s="372"/>
      <c r="E35" s="338" t="s">
        <v>850</v>
      </c>
      <c r="X35" s="508">
        <v>0</v>
      </c>
    </row>
    <row s="1638" customFormat="1" customHeight="1" ht="11.549999999999999">
      <c r="A36" s="1036"/>
      <c r="B36" s="521"/>
      <c r="D36" s="1037"/>
      <c r="E36" s="1038"/>
      <c r="X36" s="512">
        <v>11</v>
      </c>
    </row>
    <row s="1638" customFormat="1" customHeight="1" ht="22.5" hidden="1">
      <c r="A37" s="2395" t="s">
        <v>851</v>
      </c>
      <c r="B37" s="514"/>
      <c r="D37" s="956">
        <v>1</v>
      </c>
      <c r="E37" s="710" t="s">
        <v>852</v>
      </c>
      <c r="F37" s="663" t="s">
        <v>807</v>
      </c>
      <c r="G37" s="560"/>
      <c r="H37" s="522"/>
      <c r="I37" s="560"/>
      <c r="J37" s="522"/>
      <c r="K37" s="292" t="s">
        <v>853</v>
      </c>
      <c r="X37" s="761">
        <v>0</v>
      </c>
    </row>
    <row s="1638" customFormat="1" customHeight="1" ht="22.5" hidden="1">
      <c r="A38" s="2395"/>
      <c r="B38" s="514"/>
      <c r="D38" s="672" t="s">
        <v>108</v>
      </c>
      <c r="E38" s="1035" t="s">
        <v>854</v>
      </c>
      <c r="F38" s="1039" t="s">
        <v>543</v>
      </c>
      <c r="G38" s="1039" t="s">
        <v>543</v>
      </c>
      <c r="H38" s="1033"/>
      <c r="I38" s="1039" t="s">
        <v>543</v>
      </c>
      <c r="J38" s="1033"/>
      <c r="K38" s="1034"/>
      <c r="X38" s="761">
        <v>0</v>
      </c>
    </row>
    <row s="1638" customFormat="1" customHeight="1" ht="33.75" hidden="1">
      <c r="A39" s="2395"/>
      <c r="B39" s="514"/>
      <c r="D39" s="668" t="s">
        <v>709</v>
      </c>
      <c r="E39" s="726" t="s">
        <v>855</v>
      </c>
      <c r="F39" s="663" t="s">
        <v>856</v>
      </c>
      <c r="G39" s="671"/>
      <c r="H39" s="1026"/>
      <c r="I39" s="671"/>
      <c r="J39" s="1026"/>
      <c r="K39" s="292" t="s">
        <v>857</v>
      </c>
      <c r="X39" s="761">
        <v>0</v>
      </c>
    </row>
    <row s="1638" customFormat="1" customHeight="1" ht="33.75" hidden="1">
      <c r="A40" s="2395"/>
      <c r="B40" s="514"/>
      <c r="D40" s="668" t="s">
        <v>712</v>
      </c>
      <c r="E40" s="726" t="s">
        <v>858</v>
      </c>
      <c r="F40" s="1030" t="s">
        <v>859</v>
      </c>
      <c r="G40" s="744"/>
      <c r="H40" s="1026"/>
      <c r="I40" s="744"/>
      <c r="J40" s="1026"/>
      <c r="K40" s="292" t="s">
        <v>860</v>
      </c>
      <c r="X40" s="761">
        <v>0</v>
      </c>
    </row>
    <row s="1638" customFormat="1" customHeight="1" ht="22.5" hidden="1">
      <c r="A41" s="2395"/>
      <c r="B41" s="514"/>
      <c r="D41" s="668" t="s">
        <v>89</v>
      </c>
      <c r="E41" s="725" t="s">
        <v>861</v>
      </c>
      <c r="F41" s="663" t="s">
        <v>543</v>
      </c>
      <c r="G41" s="663" t="s">
        <v>543</v>
      </c>
      <c r="H41" s="1027"/>
      <c r="I41" s="663" t="s">
        <v>543</v>
      </c>
      <c r="J41" s="1027"/>
      <c r="K41" s="305"/>
      <c r="X41" s="761">
        <v>0</v>
      </c>
    </row>
    <row s="1638" customFormat="1" customHeight="1" ht="45" hidden="1">
      <c r="A42" s="2395"/>
      <c r="B42" s="514"/>
      <c r="D42" s="668" t="s">
        <v>321</v>
      </c>
      <c r="E42" s="726" t="s">
        <v>862</v>
      </c>
      <c r="F42" s="663" t="s">
        <v>555</v>
      </c>
      <c r="G42" s="560"/>
      <c r="H42" s="1027"/>
      <c r="I42" s="560"/>
      <c r="J42" s="1027"/>
      <c r="K42" s="305" t="s">
        <v>863</v>
      </c>
      <c r="X42" s="761">
        <v>0</v>
      </c>
    </row>
    <row s="1638" customFormat="1" customHeight="1" ht="45" hidden="1">
      <c r="A43" s="2395"/>
      <c r="B43" s="514"/>
      <c r="D43" s="668" t="s">
        <v>329</v>
      </c>
      <c r="E43" s="670" t="s">
        <v>864</v>
      </c>
      <c r="F43" s="1031" t="s">
        <v>555</v>
      </c>
      <c r="G43" s="745"/>
      <c r="H43" s="1026"/>
      <c r="I43" s="745"/>
      <c r="J43" s="1026"/>
      <c r="K43" s="305" t="s">
        <v>865</v>
      </c>
      <c r="X43" s="761">
        <v>0</v>
      </c>
    </row>
    <row s="1638" customFormat="1" customHeight="1" ht="11.25" hidden="1">
      <c r="A44" s="2395"/>
      <c r="B44" s="514"/>
      <c r="D44" s="668" t="s">
        <v>90</v>
      </c>
      <c r="E44" s="669" t="s">
        <v>866</v>
      </c>
      <c r="F44" s="663" t="s">
        <v>856</v>
      </c>
      <c r="G44" s="671"/>
      <c r="H44" s="1026"/>
      <c r="I44" s="671"/>
      <c r="J44" s="1026"/>
      <c r="K44" s="292"/>
      <c r="X44" s="761">
        <v>0</v>
      </c>
    </row>
    <row s="1638" customFormat="1" customHeight="1" ht="11.25" hidden="1">
      <c r="A45" s="2395"/>
      <c r="B45" s="514"/>
      <c r="D45" s="668" t="s">
        <v>751</v>
      </c>
      <c r="E45" s="670" t="s">
        <v>867</v>
      </c>
      <c r="F45" s="663" t="s">
        <v>856</v>
      </c>
      <c r="G45" s="671"/>
      <c r="H45" s="1026"/>
      <c r="I45" s="671"/>
      <c r="J45" s="1026"/>
      <c r="K45" s="292"/>
      <c r="X45" s="761">
        <v>0</v>
      </c>
    </row>
    <row s="1638" customFormat="1" customHeight="1" ht="11.25" hidden="1">
      <c r="A46" s="2395"/>
      <c r="B46" s="514"/>
      <c r="D46" s="668" t="s">
        <v>793</v>
      </c>
      <c r="E46" s="670" t="s">
        <v>868</v>
      </c>
      <c r="F46" s="663" t="s">
        <v>856</v>
      </c>
      <c r="G46" s="671"/>
      <c r="H46" s="1026"/>
      <c r="I46" s="671"/>
      <c r="J46" s="1026"/>
      <c r="K46" s="292"/>
      <c r="X46" s="761">
        <v>0</v>
      </c>
    </row>
    <row s="1638" customFormat="1" customHeight="1" ht="11.25" hidden="1">
      <c r="A47" s="2395"/>
      <c r="B47" s="514"/>
      <c r="D47" s="668" t="s">
        <v>796</v>
      </c>
      <c r="E47" s="670" t="s">
        <v>869</v>
      </c>
      <c r="F47" s="663" t="s">
        <v>856</v>
      </c>
      <c r="G47" s="671"/>
      <c r="H47" s="1026"/>
      <c r="I47" s="671"/>
      <c r="J47" s="1026"/>
      <c r="K47" s="292"/>
      <c r="X47" s="761">
        <v>0</v>
      </c>
    </row>
    <row s="1638" customFormat="1" customHeight="1" ht="11.25" hidden="1">
      <c r="A48" s="2395"/>
      <c r="B48" s="514"/>
      <c r="D48" s="668" t="s">
        <v>870</v>
      </c>
      <c r="E48" s="674" t="s">
        <v>871</v>
      </c>
      <c r="F48" s="663" t="s">
        <v>856</v>
      </c>
      <c r="G48" s="671"/>
      <c r="H48" s="1026"/>
      <c r="I48" s="671"/>
      <c r="J48" s="1026"/>
      <c r="K48" s="292"/>
      <c r="X48" s="761">
        <v>0</v>
      </c>
    </row>
    <row s="1638" customFormat="1" customHeight="1" ht="11.25" hidden="1">
      <c r="A49" s="2395"/>
      <c r="B49" s="514"/>
      <c r="D49" s="668" t="s">
        <v>872</v>
      </c>
      <c r="E49" s="674" t="s">
        <v>873</v>
      </c>
      <c r="F49" s="663" t="s">
        <v>856</v>
      </c>
      <c r="G49" s="671"/>
      <c r="H49" s="1026"/>
      <c r="I49" s="671"/>
      <c r="J49" s="1026"/>
      <c r="K49" s="292"/>
      <c r="X49" s="761">
        <v>0</v>
      </c>
    </row>
    <row s="1638" customFormat="1" customHeight="1" ht="11.25" hidden="1">
      <c r="A50" s="2395"/>
      <c r="B50" s="514"/>
      <c r="D50" s="668" t="s">
        <v>874</v>
      </c>
      <c r="E50" s="670" t="s">
        <v>875</v>
      </c>
      <c r="F50" s="663" t="s">
        <v>856</v>
      </c>
      <c r="G50" s="671"/>
      <c r="H50" s="1026"/>
      <c r="I50" s="671"/>
      <c r="J50" s="1026"/>
      <c r="K50" s="292"/>
      <c r="X50" s="761">
        <v>0</v>
      </c>
    </row>
    <row s="1638" customFormat="1" customHeight="1" ht="11.25" hidden="1">
      <c r="A51" s="2395"/>
      <c r="B51" s="514"/>
      <c r="D51" s="668" t="s">
        <v>876</v>
      </c>
      <c r="E51" s="670" t="s">
        <v>877</v>
      </c>
      <c r="F51" s="663" t="s">
        <v>856</v>
      </c>
      <c r="G51" s="671"/>
      <c r="H51" s="1026"/>
      <c r="I51" s="671"/>
      <c r="J51" s="1026"/>
      <c r="K51" s="292"/>
      <c r="X51" s="761">
        <v>0</v>
      </c>
    </row>
    <row s="1638" customFormat="1" customHeight="1" ht="45" hidden="1">
      <c r="A52" s="2395"/>
      <c r="B52" s="514"/>
      <c r="D52" s="668" t="s">
        <v>109</v>
      </c>
      <c r="E52" s="669" t="s">
        <v>878</v>
      </c>
      <c r="F52" s="663" t="s">
        <v>856</v>
      </c>
      <c r="G52" s="671"/>
      <c r="H52" s="1026"/>
      <c r="I52" s="671"/>
      <c r="J52" s="1026"/>
      <c r="K52" s="292"/>
      <c r="X52" s="761">
        <v>0</v>
      </c>
    </row>
    <row s="1638" customFormat="1" customHeight="1" ht="11.25" hidden="1">
      <c r="A53" s="2395"/>
      <c r="B53" s="514"/>
      <c r="D53" s="668" t="s">
        <v>310</v>
      </c>
      <c r="E53" s="670" t="s">
        <v>867</v>
      </c>
      <c r="F53" s="663" t="s">
        <v>856</v>
      </c>
      <c r="G53" s="671"/>
      <c r="H53" s="1026"/>
      <c r="I53" s="671"/>
      <c r="J53" s="1026"/>
      <c r="K53" s="292"/>
      <c r="X53" s="761">
        <v>0</v>
      </c>
    </row>
    <row s="1638" customFormat="1" customHeight="1" ht="11.25" hidden="1">
      <c r="A54" s="2395"/>
      <c r="B54" s="514"/>
      <c r="D54" s="668" t="s">
        <v>879</v>
      </c>
      <c r="E54" s="670" t="s">
        <v>868</v>
      </c>
      <c r="F54" s="663" t="s">
        <v>856</v>
      </c>
      <c r="G54" s="671"/>
      <c r="H54" s="1026"/>
      <c r="I54" s="671"/>
      <c r="J54" s="1026"/>
      <c r="K54" s="292"/>
      <c r="X54" s="761">
        <v>0</v>
      </c>
    </row>
    <row s="1638" customFormat="1" customHeight="1" ht="11.25" hidden="1">
      <c r="A55" s="2395"/>
      <c r="B55" s="514"/>
      <c r="D55" s="668" t="s">
        <v>880</v>
      </c>
      <c r="E55" s="670" t="s">
        <v>869</v>
      </c>
      <c r="F55" s="663" t="s">
        <v>856</v>
      </c>
      <c r="G55" s="671"/>
      <c r="H55" s="1026"/>
      <c r="I55" s="671"/>
      <c r="J55" s="1026"/>
      <c r="K55" s="292"/>
      <c r="X55" s="761">
        <v>0</v>
      </c>
    </row>
    <row s="1638" customFormat="1" customHeight="1" ht="11.25" hidden="1">
      <c r="A56" s="2395"/>
      <c r="B56" s="514"/>
      <c r="D56" s="668" t="s">
        <v>881</v>
      </c>
      <c r="E56" s="674" t="s">
        <v>871</v>
      </c>
      <c r="F56" s="663" t="s">
        <v>856</v>
      </c>
      <c r="G56" s="671"/>
      <c r="H56" s="1026"/>
      <c r="I56" s="671"/>
      <c r="J56" s="1026"/>
      <c r="K56" s="292"/>
      <c r="X56" s="761">
        <v>0</v>
      </c>
    </row>
    <row s="1638" customFormat="1" customHeight="1" ht="11.25" hidden="1">
      <c r="A57" s="2395"/>
      <c r="B57" s="514"/>
      <c r="D57" s="668" t="s">
        <v>882</v>
      </c>
      <c r="E57" s="674" t="s">
        <v>873</v>
      </c>
      <c r="F57" s="663" t="s">
        <v>856</v>
      </c>
      <c r="G57" s="671"/>
      <c r="H57" s="1026"/>
      <c r="I57" s="671"/>
      <c r="J57" s="1026"/>
      <c r="K57" s="292"/>
      <c r="X57" s="761">
        <v>0</v>
      </c>
    </row>
    <row s="1638" customFormat="1" customHeight="1" ht="11.25" hidden="1">
      <c r="A58" s="2395"/>
      <c r="B58" s="514"/>
      <c r="D58" s="668" t="s">
        <v>883</v>
      </c>
      <c r="E58" s="670" t="s">
        <v>875</v>
      </c>
      <c r="F58" s="663" t="s">
        <v>856</v>
      </c>
      <c r="G58" s="671"/>
      <c r="H58" s="1026"/>
      <c r="I58" s="671"/>
      <c r="J58" s="1026"/>
      <c r="K58" s="292"/>
      <c r="X58" s="761">
        <v>0</v>
      </c>
    </row>
    <row s="1638" customFormat="1" customHeight="1" ht="11.25" hidden="1">
      <c r="A59" s="2395"/>
      <c r="B59" s="514"/>
      <c r="D59" s="668" t="s">
        <v>884</v>
      </c>
      <c r="E59" s="670" t="s">
        <v>877</v>
      </c>
      <c r="F59" s="663" t="s">
        <v>856</v>
      </c>
      <c r="G59" s="671"/>
      <c r="H59" s="1026"/>
      <c r="I59" s="671"/>
      <c r="J59" s="1026"/>
      <c r="K59" s="292"/>
      <c r="X59" s="761">
        <v>0</v>
      </c>
    </row>
    <row s="1638" customFormat="1" customHeight="1" ht="33.75" hidden="1">
      <c r="A60" s="2395"/>
      <c r="B60" s="514"/>
      <c r="D60" s="668" t="s">
        <v>91</v>
      </c>
      <c r="E60" s="669" t="s">
        <v>885</v>
      </c>
      <c r="F60" s="724" t="s">
        <v>555</v>
      </c>
      <c r="G60" s="745"/>
      <c r="H60" s="1026"/>
      <c r="I60" s="745"/>
      <c r="J60" s="1026"/>
      <c r="K60" s="305" t="s">
        <v>886</v>
      </c>
      <c r="X60" s="761">
        <v>0</v>
      </c>
    </row>
    <row s="1638" customFormat="1" customHeight="1" ht="33.75" hidden="1">
      <c r="A61" s="2395"/>
      <c r="B61" s="514"/>
      <c r="D61" s="668" t="s">
        <v>92</v>
      </c>
      <c r="E61" s="669" t="s">
        <v>887</v>
      </c>
      <c r="F61" s="729" t="s">
        <v>817</v>
      </c>
      <c r="G61" s="671"/>
      <c r="H61" s="1026"/>
      <c r="I61" s="671"/>
      <c r="J61" s="1026"/>
      <c r="K61" s="292"/>
      <c r="X61" s="761">
        <v>0</v>
      </c>
    </row>
    <row s="1638" customFormat="1" customHeight="1" ht="22.5" hidden="1">
      <c r="A62" s="2395"/>
      <c r="B62" s="514" t="s">
        <v>585</v>
      </c>
      <c r="D62" s="668" t="s">
        <v>110</v>
      </c>
      <c r="E62" s="669" t="s">
        <v>888</v>
      </c>
      <c r="F62" s="729" t="s">
        <v>303</v>
      </c>
      <c r="G62" s="385"/>
      <c r="H62" s="1026"/>
      <c r="I62" s="385"/>
      <c r="J62" s="1026"/>
      <c r="K62" s="292" t="s">
        <v>628</v>
      </c>
      <c r="X62" s="761">
        <v>0</v>
      </c>
    </row>
    <row s="1638" customFormat="1" customHeight="1" ht="45" hidden="1">
      <c r="A63" s="2395"/>
      <c r="B63" s="514" t="s">
        <v>585</v>
      </c>
      <c r="D63" s="668" t="s">
        <v>889</v>
      </c>
      <c r="E63" s="670" t="s">
        <v>890</v>
      </c>
      <c r="F63" s="724" t="s">
        <v>303</v>
      </c>
      <c r="G63" s="385"/>
      <c r="H63" s="1026"/>
      <c r="I63" s="385"/>
      <c r="J63" s="1026"/>
      <c r="K63" s="292" t="s">
        <v>628</v>
      </c>
      <c r="X63" s="761">
        <v>0</v>
      </c>
    </row>
    <row s="1638" customFormat="1" customHeight="1" ht="11.549999999999999">
      <c r="A64" s="1036"/>
      <c r="B64" s="521"/>
      <c r="D64" s="1037"/>
      <c r="E64" s="1038"/>
      <c r="X64" s="512">
        <v>11</v>
      </c>
    </row>
    <row s="1638" customFormat="1" customHeight="1" ht="22.5" hidden="1">
      <c r="A65" s="2395" t="s">
        <v>891</v>
      </c>
      <c r="B65" s="514"/>
      <c r="D65" s="668">
        <v>1</v>
      </c>
      <c r="E65" s="747" t="s">
        <v>892</v>
      </c>
      <c r="F65" s="743" t="s">
        <v>807</v>
      </c>
      <c r="G65" s="744"/>
      <c r="H65" s="1032"/>
      <c r="I65" s="744"/>
      <c r="J65" s="1032"/>
      <c r="K65" s="304" t="s">
        <v>893</v>
      </c>
      <c r="X65" s="761">
        <v>0</v>
      </c>
    </row>
    <row s="1638" customFormat="1" customHeight="1" ht="56.25" hidden="1">
      <c r="A66" s="2395"/>
      <c r="B66" s="514"/>
      <c r="D66" s="746" t="s">
        <v>108</v>
      </c>
      <c r="E66" s="710" t="s">
        <v>894</v>
      </c>
      <c r="F66" s="663" t="s">
        <v>543</v>
      </c>
      <c r="G66" s="663" t="s">
        <v>543</v>
      </c>
      <c r="H66" s="522"/>
      <c r="I66" s="663" t="s">
        <v>543</v>
      </c>
      <c r="J66" s="522"/>
      <c r="K66" s="292"/>
      <c r="X66" s="761">
        <v>0</v>
      </c>
    </row>
    <row s="1638" customFormat="1" customHeight="1" ht="33.75" hidden="1">
      <c r="A67" s="2395"/>
      <c r="B67" s="514"/>
      <c r="D67" s="746" t="s">
        <v>706</v>
      </c>
      <c r="E67" s="957" t="s">
        <v>895</v>
      </c>
      <c r="F67" s="663" t="s">
        <v>859</v>
      </c>
      <c r="G67" s="730"/>
      <c r="H67" s="522"/>
      <c r="I67" s="730"/>
      <c r="J67" s="522"/>
      <c r="K67" s="292"/>
      <c r="X67" s="761">
        <v>0</v>
      </c>
    </row>
    <row s="1638" customFormat="1" customHeight="1" ht="22.5" hidden="1">
      <c r="A68" s="2395"/>
      <c r="B68" s="514"/>
      <c r="D68" s="746" t="s">
        <v>304</v>
      </c>
      <c r="E68" s="957" t="s">
        <v>896</v>
      </c>
      <c r="F68" s="663" t="s">
        <v>859</v>
      </c>
      <c r="G68" s="730"/>
      <c r="H68" s="522"/>
      <c r="I68" s="730"/>
      <c r="J68" s="522"/>
      <c r="K68" s="292"/>
      <c r="X68" s="761">
        <v>0</v>
      </c>
    </row>
    <row s="1638" customFormat="1" customHeight="1" ht="22.5" hidden="1">
      <c r="A69" s="2395"/>
      <c r="B69" s="514"/>
      <c r="D69" s="746" t="s">
        <v>307</v>
      </c>
      <c r="E69" s="957" t="s">
        <v>897</v>
      </c>
      <c r="F69" s="724" t="s">
        <v>555</v>
      </c>
      <c r="G69" s="745"/>
      <c r="H69" s="522"/>
      <c r="I69" s="745"/>
      <c r="J69" s="522"/>
      <c r="K69" s="292"/>
      <c r="X69" s="761">
        <v>0</v>
      </c>
    </row>
    <row s="1638" customFormat="1" customHeight="1" ht="22.5" hidden="1">
      <c r="A70" s="2395"/>
      <c r="B70" s="514"/>
      <c r="D70" s="746" t="s">
        <v>726</v>
      </c>
      <c r="E70" s="957" t="s">
        <v>898</v>
      </c>
      <c r="F70" s="724" t="s">
        <v>555</v>
      </c>
      <c r="G70" s="745"/>
      <c r="H70" s="522"/>
      <c r="I70" s="745"/>
      <c r="J70" s="522"/>
      <c r="K70" s="292"/>
      <c r="X70" s="761">
        <v>0</v>
      </c>
    </row>
    <row s="1638" customFormat="1" customHeight="1" ht="22.5" hidden="1">
      <c r="A71" s="2395"/>
      <c r="B71" s="514"/>
      <c r="D71" s="668" t="s">
        <v>89</v>
      </c>
      <c r="E71" s="669" t="s">
        <v>899</v>
      </c>
      <c r="F71" s="663" t="s">
        <v>859</v>
      </c>
      <c r="G71" s="560"/>
      <c r="H71" s="1033"/>
      <c r="I71" s="560"/>
      <c r="J71" s="1033"/>
      <c r="K71" s="305"/>
      <c r="X71" s="761">
        <v>0</v>
      </c>
    </row>
    <row s="1638" customFormat="1" customHeight="1" ht="56.25" hidden="1">
      <c r="A72" s="2395"/>
      <c r="B72" s="514"/>
      <c r="D72" s="668" t="s">
        <v>90</v>
      </c>
      <c r="E72" s="669" t="s">
        <v>900</v>
      </c>
      <c r="F72" s="724" t="s">
        <v>555</v>
      </c>
      <c r="G72" s="745"/>
      <c r="H72" s="1026"/>
      <c r="I72" s="745"/>
      <c r="J72" s="1026"/>
      <c r="K72" s="305"/>
      <c r="X72" s="761">
        <v>0</v>
      </c>
    </row>
    <row s="1638" customFormat="1" customHeight="1" ht="33.75" hidden="1">
      <c r="A73" s="2395"/>
      <c r="B73" s="514"/>
      <c r="D73" s="668" t="s">
        <v>109</v>
      </c>
      <c r="E73" s="669" t="s">
        <v>901</v>
      </c>
      <c r="F73" s="729" t="s">
        <v>817</v>
      </c>
      <c r="G73" s="671"/>
      <c r="H73" s="1026"/>
      <c r="I73" s="671"/>
      <c r="J73" s="1026"/>
      <c r="K73" s="292"/>
      <c r="X73" s="761">
        <v>0</v>
      </c>
    </row>
    <row s="1638" customFormat="1" customHeight="1" ht="22.5" hidden="1">
      <c r="A74" s="2395"/>
      <c r="B74" s="514" t="s">
        <v>585</v>
      </c>
      <c r="D74" s="668" t="s">
        <v>91</v>
      </c>
      <c r="E74" s="669" t="s">
        <v>902</v>
      </c>
      <c r="F74" s="729" t="s">
        <v>303</v>
      </c>
      <c r="G74" s="385"/>
      <c r="H74" s="1026"/>
      <c r="I74" s="385"/>
      <c r="J74" s="1026"/>
      <c r="K74" s="292" t="s">
        <v>628</v>
      </c>
      <c r="X74" s="761">
        <v>0</v>
      </c>
    </row>
    <row s="1638" customFormat="1" customHeight="1" ht="45" hidden="1">
      <c r="A75" s="2395"/>
      <c r="B75" s="514" t="s">
        <v>585</v>
      </c>
      <c r="D75" s="668" t="s">
        <v>649</v>
      </c>
      <c r="E75" s="670" t="s">
        <v>903</v>
      </c>
      <c r="F75" s="724" t="s">
        <v>303</v>
      </c>
      <c r="G75" s="385"/>
      <c r="H75" s="1026"/>
      <c r="I75" s="385"/>
      <c r="J75" s="1026"/>
      <c r="K75" s="292" t="s">
        <v>628</v>
      </c>
      <c r="X75" s="761">
        <v>0</v>
      </c>
    </row>
    <row s="1638" customFormat="1" customHeight="1" ht="11.549999999999999">
      <c r="A76" s="1036"/>
      <c r="B76" s="521"/>
      <c r="D76" s="1037"/>
      <c r="E76" s="1038"/>
      <c r="X76" s="512">
        <v>11</v>
      </c>
    </row>
    <row s="1638" customFormat="1" customHeight="1" ht="11.25">
      <c r="A77" s="2395" t="s">
        <v>904</v>
      </c>
      <c r="B77" s="514"/>
      <c r="D77" s="668">
        <v>1</v>
      </c>
      <c r="E77" s="669" t="s">
        <v>905</v>
      </c>
      <c r="F77" s="724" t="s">
        <v>807</v>
      </c>
      <c r="G77" s="727"/>
      <c r="H77" s="1026"/>
      <c r="I77" s="727"/>
      <c r="J77" s="1026"/>
      <c r="K77" s="292" t="s">
        <v>906</v>
      </c>
      <c r="X77" s="761">
        <v>0</v>
      </c>
    </row>
    <row s="1638" customFormat="1" customHeight="1" ht="11.25">
      <c r="A78" s="2395"/>
      <c r="B78" s="514"/>
      <c r="D78" s="668" t="s">
        <v>108</v>
      </c>
      <c r="E78" s="669" t="s">
        <v>907</v>
      </c>
      <c r="F78" s="724" t="s">
        <v>807</v>
      </c>
      <c r="G78" s="727"/>
      <c r="H78" s="1026"/>
      <c r="I78" s="727"/>
      <c r="J78" s="1026"/>
      <c r="K78" s="292" t="s">
        <v>908</v>
      </c>
      <c r="X78" s="761">
        <v>0</v>
      </c>
    </row>
    <row s="1638" customFormat="1" customHeight="1" ht="22.5">
      <c r="A79" s="2395"/>
      <c r="B79" s="514"/>
      <c r="D79" s="668" t="s">
        <v>89</v>
      </c>
      <c r="E79" s="725" t="s">
        <v>909</v>
      </c>
      <c r="F79" s="663" t="s">
        <v>856</v>
      </c>
      <c r="G79" s="727"/>
      <c r="H79" s="1026"/>
      <c r="I79" s="727"/>
      <c r="J79" s="1026"/>
      <c r="K79" s="292" t="s">
        <v>910</v>
      </c>
      <c r="X79" s="761">
        <v>0</v>
      </c>
    </row>
    <row s="1638" customFormat="1" customHeight="1" ht="11.25">
      <c r="A80" s="2395"/>
      <c r="B80" s="514"/>
      <c r="D80" s="668" t="s">
        <v>321</v>
      </c>
      <c r="E80" s="726" t="s">
        <v>911</v>
      </c>
      <c r="F80" s="663" t="s">
        <v>856</v>
      </c>
      <c r="G80" s="727"/>
      <c r="H80" s="1026"/>
      <c r="I80" s="727"/>
      <c r="J80" s="1026"/>
      <c r="K80" s="292"/>
      <c r="X80" s="761">
        <v>0</v>
      </c>
    </row>
    <row s="1638" customFormat="1" customHeight="1" ht="11.25">
      <c r="A81" s="2395"/>
      <c r="B81" s="514"/>
      <c r="D81" s="668" t="s">
        <v>329</v>
      </c>
      <c r="E81" s="726" t="s">
        <v>912</v>
      </c>
      <c r="F81" s="663" t="s">
        <v>856</v>
      </c>
      <c r="G81" s="727"/>
      <c r="H81" s="1026"/>
      <c r="I81" s="727"/>
      <c r="J81" s="1026"/>
      <c r="K81" s="292"/>
      <c r="X81" s="761">
        <v>0</v>
      </c>
    </row>
    <row s="1638" customFormat="1" customHeight="1" ht="11.25">
      <c r="A82" s="2395"/>
      <c r="B82" s="514"/>
      <c r="D82" s="668" t="s">
        <v>331</v>
      </c>
      <c r="E82" s="726" t="s">
        <v>913</v>
      </c>
      <c r="F82" s="663" t="s">
        <v>856</v>
      </c>
      <c r="G82" s="727"/>
      <c r="H82" s="1026"/>
      <c r="I82" s="727"/>
      <c r="J82" s="1026"/>
      <c r="K82" s="292"/>
      <c r="X82" s="761">
        <v>0</v>
      </c>
    </row>
    <row s="1638" customFormat="1" customHeight="1" ht="11.25">
      <c r="A83" s="2395"/>
      <c r="B83" s="514"/>
      <c r="D83" s="668" t="s">
        <v>333</v>
      </c>
      <c r="E83" s="726" t="s">
        <v>914</v>
      </c>
      <c r="F83" s="663" t="s">
        <v>856</v>
      </c>
      <c r="G83" s="727"/>
      <c r="H83" s="1026"/>
      <c r="I83" s="727"/>
      <c r="J83" s="1026"/>
      <c r="K83" s="292"/>
      <c r="X83" s="761">
        <v>0</v>
      </c>
    </row>
    <row s="1638" customFormat="1" customHeight="1" ht="11.25">
      <c r="A84" s="2395"/>
      <c r="B84" s="514"/>
      <c r="D84" s="668" t="s">
        <v>915</v>
      </c>
      <c r="E84" s="726" t="s">
        <v>916</v>
      </c>
      <c r="F84" s="663" t="s">
        <v>856</v>
      </c>
      <c r="G84" s="727"/>
      <c r="H84" s="1026"/>
      <c r="I84" s="727"/>
      <c r="J84" s="1026"/>
      <c r="K84" s="292"/>
      <c r="X84" s="761">
        <v>0</v>
      </c>
    </row>
    <row s="1638" customFormat="1" customHeight="1" ht="11.25">
      <c r="A85" s="2395"/>
      <c r="B85" s="514"/>
      <c r="D85" s="668" t="s">
        <v>917</v>
      </c>
      <c r="E85" s="726" t="s">
        <v>918</v>
      </c>
      <c r="F85" s="663" t="s">
        <v>856</v>
      </c>
      <c r="G85" s="727"/>
      <c r="H85" s="1026"/>
      <c r="I85" s="727"/>
      <c r="J85" s="1026"/>
      <c r="K85" s="292"/>
      <c r="X85" s="761">
        <v>0</v>
      </c>
    </row>
    <row s="1638" customFormat="1" customHeight="1" ht="11.25">
      <c r="A86" s="2395"/>
      <c r="B86" s="514"/>
      <c r="D86" s="668" t="s">
        <v>919</v>
      </c>
      <c r="E86" s="726" t="s">
        <v>920</v>
      </c>
      <c r="F86" s="663" t="s">
        <v>856</v>
      </c>
      <c r="G86" s="727"/>
      <c r="H86" s="1026"/>
      <c r="I86" s="727"/>
      <c r="J86" s="1026"/>
      <c r="K86" s="292"/>
      <c r="X86" s="761">
        <v>0</v>
      </c>
    </row>
    <row s="1638" customFormat="1" customHeight="1" ht="45">
      <c r="A87" s="2395"/>
      <c r="B87" s="514"/>
      <c r="D87" s="668" t="s">
        <v>90</v>
      </c>
      <c r="E87" s="669" t="s">
        <v>921</v>
      </c>
      <c r="F87" s="663" t="s">
        <v>856</v>
      </c>
      <c r="G87" s="727"/>
      <c r="H87" s="1026"/>
      <c r="I87" s="727"/>
      <c r="J87" s="1026"/>
      <c r="K87" s="292" t="s">
        <v>922</v>
      </c>
      <c r="X87" s="761">
        <v>0</v>
      </c>
    </row>
    <row s="1638" customFormat="1" customHeight="1" ht="11.25">
      <c r="A88" s="2395"/>
      <c r="B88" s="514"/>
      <c r="D88" s="668" t="s">
        <v>751</v>
      </c>
      <c r="E88" s="726" t="s">
        <v>911</v>
      </c>
      <c r="F88" s="663" t="s">
        <v>856</v>
      </c>
      <c r="G88" s="727"/>
      <c r="H88" s="1026"/>
      <c r="I88" s="727"/>
      <c r="J88" s="1026"/>
      <c r="K88" s="292"/>
      <c r="X88" s="761">
        <v>0</v>
      </c>
    </row>
    <row s="1638" customFormat="1" customHeight="1" ht="11.25">
      <c r="A89" s="2395"/>
      <c r="B89" s="514"/>
      <c r="D89" s="668" t="s">
        <v>793</v>
      </c>
      <c r="E89" s="726" t="s">
        <v>912</v>
      </c>
      <c r="F89" s="663" t="s">
        <v>856</v>
      </c>
      <c r="G89" s="727"/>
      <c r="H89" s="1026"/>
      <c r="I89" s="727"/>
      <c r="J89" s="1026"/>
      <c r="K89" s="292"/>
      <c r="X89" s="761">
        <v>0</v>
      </c>
    </row>
    <row s="1638" customFormat="1" customHeight="1" ht="11.25">
      <c r="A90" s="2395"/>
      <c r="B90" s="514"/>
      <c r="D90" s="668" t="s">
        <v>796</v>
      </c>
      <c r="E90" s="726" t="s">
        <v>913</v>
      </c>
      <c r="F90" s="663" t="s">
        <v>856</v>
      </c>
      <c r="G90" s="727"/>
      <c r="H90" s="1026"/>
      <c r="I90" s="727"/>
      <c r="J90" s="1026"/>
      <c r="K90" s="292"/>
      <c r="X90" s="761">
        <v>0</v>
      </c>
    </row>
    <row s="1638" customFormat="1" customHeight="1" ht="11.25">
      <c r="A91" s="2395"/>
      <c r="B91" s="514"/>
      <c r="D91" s="668" t="s">
        <v>874</v>
      </c>
      <c r="E91" s="726" t="s">
        <v>914</v>
      </c>
      <c r="F91" s="663" t="s">
        <v>856</v>
      </c>
      <c r="G91" s="727"/>
      <c r="H91" s="1026"/>
      <c r="I91" s="727"/>
      <c r="J91" s="1026"/>
      <c r="K91" s="292"/>
      <c r="X91" s="761">
        <v>0</v>
      </c>
    </row>
    <row s="1638" customFormat="1" customHeight="1" ht="11.25">
      <c r="A92" s="2395"/>
      <c r="B92" s="514"/>
      <c r="D92" s="668" t="s">
        <v>876</v>
      </c>
      <c r="E92" s="726" t="s">
        <v>916</v>
      </c>
      <c r="F92" s="663" t="s">
        <v>856</v>
      </c>
      <c r="G92" s="727"/>
      <c r="H92" s="1026"/>
      <c r="I92" s="727"/>
      <c r="J92" s="1026"/>
      <c r="K92" s="292"/>
      <c r="X92" s="761">
        <v>0</v>
      </c>
    </row>
    <row s="1638" customFormat="1" customHeight="1" ht="11.25">
      <c r="A93" s="2395"/>
      <c r="B93" s="514"/>
      <c r="D93" s="668" t="s">
        <v>923</v>
      </c>
      <c r="E93" s="726" t="s">
        <v>918</v>
      </c>
      <c r="F93" s="663" t="s">
        <v>856</v>
      </c>
      <c r="G93" s="727"/>
      <c r="H93" s="1026"/>
      <c r="I93" s="727"/>
      <c r="J93" s="1026"/>
      <c r="K93" s="292"/>
      <c r="X93" s="761">
        <v>0</v>
      </c>
    </row>
    <row s="1638" customFormat="1" customHeight="1" ht="11.25">
      <c r="A94" s="2395"/>
      <c r="B94" s="514"/>
      <c r="D94" s="668" t="s">
        <v>924</v>
      </c>
      <c r="E94" s="726" t="s">
        <v>920</v>
      </c>
      <c r="F94" s="663" t="s">
        <v>856</v>
      </c>
      <c r="G94" s="727"/>
      <c r="H94" s="1026"/>
      <c r="I94" s="727"/>
      <c r="J94" s="1026"/>
      <c r="K94" s="292"/>
      <c r="X94" s="761">
        <v>0</v>
      </c>
    </row>
    <row s="1638" customFormat="1" customHeight="1" ht="24.75">
      <c r="A95" s="2395"/>
      <c r="B95" s="514"/>
      <c r="D95" s="668" t="s">
        <v>109</v>
      </c>
      <c r="E95" s="669" t="s">
        <v>925</v>
      </c>
      <c r="F95" s="728" t="s">
        <v>555</v>
      </c>
      <c r="G95" s="730"/>
      <c r="H95" s="1026"/>
      <c r="I95" s="730"/>
      <c r="J95" s="1026"/>
      <c r="K95" s="292" t="s">
        <v>926</v>
      </c>
      <c r="X95" s="761">
        <v>0</v>
      </c>
    </row>
    <row s="1638" customFormat="1" customHeight="1" ht="33.75">
      <c r="A96" s="2395"/>
      <c r="B96" s="514"/>
      <c r="D96" s="668" t="s">
        <v>91</v>
      </c>
      <c r="E96" s="669" t="s">
        <v>927</v>
      </c>
      <c r="F96" s="729" t="s">
        <v>817</v>
      </c>
      <c r="G96" s="731"/>
      <c r="H96" s="1026"/>
      <c r="I96" s="731"/>
      <c r="J96" s="1026"/>
      <c r="K96" s="292"/>
      <c r="X96" s="761">
        <v>0</v>
      </c>
    </row>
    <row s="1638" customFormat="1" customHeight="1" ht="22.5">
      <c r="A97" s="2395"/>
      <c r="B97" s="514" t="s">
        <v>585</v>
      </c>
      <c r="D97" s="668" t="s">
        <v>92</v>
      </c>
      <c r="E97" s="669" t="s">
        <v>928</v>
      </c>
      <c r="F97" s="729" t="s">
        <v>303</v>
      </c>
      <c r="G97" s="388"/>
      <c r="H97" s="1026"/>
      <c r="I97" s="388"/>
      <c r="J97" s="1026"/>
      <c r="K97" s="292" t="s">
        <v>628</v>
      </c>
      <c r="X97" s="761">
        <v>0</v>
      </c>
    </row>
    <row s="1638" customFormat="1" customHeight="1" ht="45">
      <c r="A98" s="2395"/>
      <c r="B98" s="514" t="s">
        <v>585</v>
      </c>
      <c r="D98" s="668" t="s">
        <v>929</v>
      </c>
      <c r="E98" s="670" t="s">
        <v>930</v>
      </c>
      <c r="F98" s="724" t="s">
        <v>303</v>
      </c>
      <c r="G98" s="388"/>
      <c r="H98" s="1026"/>
      <c r="I98" s="388"/>
      <c r="J98" s="1026"/>
      <c r="K98" s="292" t="s">
        <v>628</v>
      </c>
      <c r="X98" s="761">
        <v>0</v>
      </c>
    </row>
    <row s="1638" customFormat="1" customHeight="1" ht="95.25">
      <c r="A99" s="2395"/>
      <c r="B99" s="514" t="s">
        <v>585</v>
      </c>
      <c r="D99" s="668" t="s">
        <v>110</v>
      </c>
      <c r="E99" s="669" t="s">
        <v>931</v>
      </c>
      <c r="F99" s="724" t="s">
        <v>303</v>
      </c>
      <c r="G99" s="388"/>
      <c r="H99" s="1026"/>
      <c r="I99" s="388"/>
      <c r="J99" s="1026"/>
      <c r="K99" s="292" t="s">
        <v>628</v>
      </c>
      <c r="X99" s="761">
        <v>0</v>
      </c>
    </row>
    <row s="1638" customFormat="1" customHeight="1" ht="22.5">
      <c r="A100" s="2395"/>
      <c r="B100" s="514" t="s">
        <v>585</v>
      </c>
      <c r="D100" s="668" t="s">
        <v>147</v>
      </c>
      <c r="E100" s="669" t="s">
        <v>932</v>
      </c>
      <c r="F100" s="724" t="s">
        <v>303</v>
      </c>
      <c r="G100" s="388"/>
      <c r="H100" s="1026"/>
      <c r="I100" s="388"/>
      <c r="J100" s="1026"/>
      <c r="K100" s="292" t="s">
        <v>628</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0FD58-E03F-4EF2-8F32-3974FECD4C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"Водоканал"</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98</v>
      </c>
      <c r="E11" s="597" t="s">
        <v>108</v>
      </c>
      <c r="F11" s="597" t="s">
        <v>89</v>
      </c>
      <c r="G11" s="2118" t="s">
        <v>90</v>
      </c>
      <c r="H11" s="2119"/>
      <c r="I11" s="597" t="s">
        <v>109</v>
      </c>
      <c r="J11" s="597" t="s">
        <v>91</v>
      </c>
      <c r="K11" s="2120" t="s">
        <v>92</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98</v>
      </c>
      <c r="E13" s="2112" t="str">
        <f>INDEX(VD_NAME_LIST,MATCH("4189712",VD_ID_LIST,0))</f>
        <v>Подключение (технологическое присоединение) к централизованной системе водоотведения</v>
      </c>
      <c r="F13" s="2115" t="s">
        <v>19</v>
      </c>
      <c r="G13" s="2116"/>
      <c r="H13" s="2117">
        <v>1</v>
      </c>
      <c r="I13" s="2633" t="s">
        <v>22</v>
      </c>
      <c r="J13" s="2110" t="s">
        <v>19</v>
      </c>
      <c r="K13" s="605"/>
      <c r="L13" s="530" t="s">
        <v>98</v>
      </c>
      <c r="M13" s="606" t="s">
        <v>22</v>
      </c>
      <c r="N13" s="815"/>
      <c r="O13" s="1419" t="s">
        <v>115</v>
      </c>
      <c r="P13" s="1416" t="str">
        <f>$E$13</f>
        <v>Подключение (технологическое присоединение) к централизованной системе водоотведения</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116</v>
      </c>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33FD7-6913-C925-4936-E53A44D3708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686</v>
      </c>
      <c r="D3" s="692" t="str">
        <f>B3&amp;".1"</f>
        <v>.1</v>
      </c>
      <c r="E3" s="693" t="s">
        <v>933</v>
      </c>
      <c r="F3" s="694" t="s">
        <v>303</v>
      </c>
      <c r="G3" s="689"/>
      <c r="H3" s="404"/>
      <c r="I3" s="689"/>
      <c r="J3" s="404"/>
      <c r="K3" s="292" t="s">
        <v>934</v>
      </c>
      <c r="V3" s="508">
        <v>0</v>
      </c>
    </row>
    <row customHeight="1" ht="15" hidden="1">
      <c r="A4" s="508"/>
      <c r="B4" s="2400"/>
      <c r="C4" s="2401"/>
      <c r="D4" s="692" t="str">
        <f>B3&amp;".2"</f>
        <v>.2</v>
      </c>
      <c r="E4" s="693" t="s">
        <v>935</v>
      </c>
      <c r="F4" s="694" t="s">
        <v>303</v>
      </c>
      <c r="G4" s="1741" t="s">
        <v>22</v>
      </c>
      <c r="H4" s="404"/>
      <c r="I4" s="1741" t="s">
        <v>22</v>
      </c>
      <c r="J4" s="404"/>
      <c r="K4" s="292" t="s">
        <v>936</v>
      </c>
      <c r="V4" s="508">
        <v>0</v>
      </c>
    </row>
    <row s="1369" customFormat="1" customHeight="1" ht="15" hidden="1">
      <c r="C5" s="675"/>
      <c r="U5" s="423"/>
      <c r="V5" s="420">
        <v>0</v>
      </c>
    </row>
    <row customHeight="1" ht="22.5" hidden="1">
      <c r="A6" s="508"/>
      <c r="B6" s="2400"/>
      <c r="C6" s="2401" t="s">
        <v>686</v>
      </c>
      <c r="D6" s="692" t="str">
        <f>B6&amp;".1"</f>
        <v>.1</v>
      </c>
      <c r="E6" s="693" t="s">
        <v>937</v>
      </c>
      <c r="F6" s="694" t="s">
        <v>303</v>
      </c>
      <c r="G6" s="689"/>
      <c r="H6" s="404"/>
      <c r="I6" s="689"/>
      <c r="J6" s="404"/>
      <c r="K6" s="292" t="s">
        <v>938</v>
      </c>
      <c r="V6" s="508">
        <v>0</v>
      </c>
    </row>
    <row customHeight="1" ht="15" hidden="1">
      <c r="A7" s="508"/>
      <c r="B7" s="2400"/>
      <c r="C7" s="2401"/>
      <c r="D7" s="692" t="str">
        <f>B6&amp;".2"</f>
        <v>.2</v>
      </c>
      <c r="E7" s="693" t="s">
        <v>935</v>
      </c>
      <c r="F7" s="694" t="s">
        <v>303</v>
      </c>
      <c r="G7" s="1741" t="s">
        <v>22</v>
      </c>
      <c r="H7" s="404"/>
      <c r="I7" s="1741" t="s">
        <v>22</v>
      </c>
      <c r="J7" s="404"/>
      <c r="K7" s="292" t="s">
        <v>936</v>
      </c>
      <c r="V7" s="508">
        <v>0</v>
      </c>
    </row>
    <row s="1369" customFormat="1" customHeight="1" ht="15" hidden="1">
      <c r="C8" s="675"/>
      <c r="U8" s="423"/>
      <c r="V8" s="420">
        <v>0</v>
      </c>
    </row>
    <row customHeight="1" ht="22.5" hidden="1">
      <c r="A9" s="508"/>
      <c r="B9" s="2400"/>
      <c r="C9" s="2401" t="s">
        <v>686</v>
      </c>
      <c r="D9" s="692" t="str">
        <f>B9&amp;".1"</f>
        <v>.1</v>
      </c>
      <c r="E9" s="693" t="s">
        <v>939</v>
      </c>
      <c r="F9" s="694" t="s">
        <v>303</v>
      </c>
      <c r="G9" s="700" t="s">
        <v>22</v>
      </c>
      <c r="H9" s="404" t="s">
        <v>22</v>
      </c>
      <c r="I9" s="700" t="s">
        <v>22</v>
      </c>
      <c r="J9" s="404" t="s">
        <v>22</v>
      </c>
      <c r="K9" s="292"/>
      <c r="V9" s="508">
        <v>0</v>
      </c>
    </row>
    <row customHeight="1" ht="15" hidden="1">
      <c r="A10" s="508"/>
      <c r="B10" s="2400"/>
      <c r="C10" s="2401"/>
      <c r="D10" s="692" t="str">
        <f>B9&amp;".2"</f>
        <v>.2</v>
      </c>
      <c r="E10" s="693" t="s">
        <v>940</v>
      </c>
      <c r="F10" s="694" t="s">
        <v>303</v>
      </c>
      <c r="G10" s="1735" t="s">
        <v>22</v>
      </c>
      <c r="H10" s="404" t="s">
        <v>22</v>
      </c>
      <c r="I10" s="1735" t="s">
        <v>22</v>
      </c>
      <c r="J10" s="404" t="s">
        <v>22</v>
      </c>
      <c r="K10" s="292" t="s">
        <v>941</v>
      </c>
      <c r="V10" s="508">
        <v>0</v>
      </c>
    </row>
    <row customHeight="1" ht="15" hidden="1">
      <c r="A11" s="508"/>
      <c r="B11" s="2400"/>
      <c r="C11" s="2401"/>
      <c r="D11" s="692" t="str">
        <f>B9&amp;".3"</f>
        <v>.3</v>
      </c>
      <c r="E11" s="693" t="s">
        <v>942</v>
      </c>
      <c r="F11" s="694" t="s">
        <v>303</v>
      </c>
      <c r="G11" s="1735" t="s">
        <v>22</v>
      </c>
      <c r="H11" s="404" t="s">
        <v>22</v>
      </c>
      <c r="I11" s="1735" t="s">
        <v>22</v>
      </c>
      <c r="J11" s="404" t="s">
        <v>22</v>
      </c>
      <c r="K11" s="292" t="s">
        <v>943</v>
      </c>
      <c r="V11" s="508">
        <v>0</v>
      </c>
    </row>
    <row s="1369" customFormat="1" customHeight="1" ht="15" hidden="1">
      <c r="C12" s="675"/>
      <c r="U12" s="423"/>
      <c r="V12" s="420">
        <v>0</v>
      </c>
    </row>
    <row customHeight="1" ht="33.75" hidden="1">
      <c r="A13" s="508"/>
      <c r="B13" s="2400"/>
      <c r="C13" s="2401" t="s">
        <v>686</v>
      </c>
      <c r="D13" s="692" t="str">
        <f>B13&amp;".1"</f>
        <v>.1</v>
      </c>
      <c r="E13" s="693" t="s">
        <v>944</v>
      </c>
      <c r="F13" s="694" t="s">
        <v>303</v>
      </c>
      <c r="G13" s="700" t="s">
        <v>22</v>
      </c>
      <c r="H13" s="404" t="s">
        <v>22</v>
      </c>
      <c r="I13" s="700" t="s">
        <v>22</v>
      </c>
      <c r="J13" s="404" t="s">
        <v>22</v>
      </c>
      <c r="K13" s="292" t="s">
        <v>945</v>
      </c>
      <c r="V13" s="508">
        <v>0</v>
      </c>
    </row>
    <row customHeight="1" ht="15" hidden="1">
      <c r="B14" s="2400"/>
      <c r="C14" s="2401"/>
      <c r="D14" s="692" t="str">
        <f>B13&amp;".2"</f>
        <v>.2</v>
      </c>
      <c r="E14" s="693" t="s">
        <v>946</v>
      </c>
      <c r="F14" s="694" t="s">
        <v>303</v>
      </c>
      <c r="G14" s="1735" t="s">
        <v>22</v>
      </c>
      <c r="H14" s="404" t="s">
        <v>22</v>
      </c>
      <c r="I14" s="1735" t="s">
        <v>22</v>
      </c>
      <c r="J14" s="404" t="s">
        <v>22</v>
      </c>
      <c r="K14" s="292" t="s">
        <v>947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"Водоканал"</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Подключение (технологическое присоединение) к централизованной системе водоотведения</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5.699999999999996">
      <c r="C30" s="179"/>
      <c r="D30" s="764" t="s">
        <v>87</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948</v>
      </c>
      <c r="C32" s="529"/>
      <c r="D32" s="695">
        <v>1</v>
      </c>
      <c r="E32" s="696" t="s">
        <v>949</v>
      </c>
      <c r="F32" s="694" t="s">
        <v>303</v>
      </c>
      <c r="G32" s="816" t="s">
        <v>303</v>
      </c>
      <c r="H32" s="816" t="s">
        <v>303</v>
      </c>
      <c r="I32" s="694" t="s">
        <v>303</v>
      </c>
      <c r="J32" s="694" t="s">
        <v>303</v>
      </c>
      <c r="K32" s="292"/>
      <c r="V32" s="508">
        <v>23</v>
      </c>
    </row>
    <row customHeight="1" ht="11.549999999999999">
      <c r="A33" s="508"/>
      <c r="C33" s="508"/>
      <c r="D33" s="350"/>
      <c r="E33" s="583" t="s">
        <v>583</v>
      </c>
      <c r="F33" s="575"/>
      <c r="G33" s="575"/>
      <c r="H33" s="575"/>
      <c r="I33" s="575"/>
      <c r="J33" s="575"/>
      <c r="K33" s="576"/>
      <c r="U33" s="508"/>
      <c r="V33" s="508">
        <v>11</v>
      </c>
    </row>
    <row customHeight="1" ht="24">
      <c r="A34" s="508"/>
      <c r="B34" s="584" t="s">
        <v>633</v>
      </c>
      <c r="C34" s="529"/>
      <c r="D34" s="695">
        <v>2</v>
      </c>
      <c r="E34" s="696" t="s">
        <v>950</v>
      </c>
      <c r="F34" s="823" t="s">
        <v>303</v>
      </c>
      <c r="G34" s="823" t="s">
        <v>303</v>
      </c>
      <c r="H34" s="823" t="s">
        <v>303</v>
      </c>
      <c r="I34" s="694"/>
      <c r="J34" s="694"/>
      <c r="K34" s="292"/>
      <c r="V34" s="508">
        <v>23</v>
      </c>
    </row>
    <row customHeight="1" ht="11.549999999999999">
      <c r="A35" s="508"/>
      <c r="C35" s="508"/>
      <c r="D35" s="350"/>
      <c r="E35" s="583" t="s">
        <v>951</v>
      </c>
      <c r="F35" s="575"/>
      <c r="G35" s="697"/>
      <c r="H35" s="575"/>
      <c r="I35" s="697"/>
      <c r="J35" s="575"/>
      <c r="K35" s="576"/>
      <c r="U35" s="508"/>
      <c r="V35" s="508">
        <v>11</v>
      </c>
    </row>
    <row customHeight="1" ht="71.25">
      <c r="A36" s="508"/>
      <c r="B36" s="508" t="s">
        <v>952</v>
      </c>
      <c r="C36" s="529"/>
      <c r="D36" s="695">
        <v>3</v>
      </c>
      <c r="E36" s="696" t="s">
        <v>953</v>
      </c>
      <c r="F36" s="698" t="s">
        <v>303</v>
      </c>
      <c r="G36" s="817" t="s">
        <v>954</v>
      </c>
      <c r="H36" s="816" t="s">
        <v>303</v>
      </c>
      <c r="I36" s="527" t="s">
        <v>954</v>
      </c>
      <c r="J36" s="694" t="s">
        <v>303</v>
      </c>
      <c r="K36" s="292" t="s">
        <v>955</v>
      </c>
      <c r="V36" s="508">
        <v>68</v>
      </c>
    </row>
    <row customHeight="1" ht="11.549999999999999">
      <c r="A37" s="508"/>
      <c r="C37" s="508"/>
      <c r="D37" s="350"/>
      <c r="E37" s="583" t="s">
        <v>956</v>
      </c>
      <c r="F37" s="575"/>
      <c r="G37" s="697"/>
      <c r="H37" s="697"/>
      <c r="I37" s="697"/>
      <c r="J37" s="697"/>
      <c r="K37" s="576"/>
      <c r="U37" s="508"/>
      <c r="V37" s="508">
        <v>11</v>
      </c>
    </row>
    <row customHeight="1" ht="71.25">
      <c r="A38" s="508"/>
      <c r="B38" s="508" t="s">
        <v>957</v>
      </c>
      <c r="C38" s="529"/>
      <c r="D38" s="695">
        <v>4</v>
      </c>
      <c r="E38" s="696" t="s">
        <v>958</v>
      </c>
      <c r="F38" s="698" t="s">
        <v>303</v>
      </c>
      <c r="G38" s="817" t="s">
        <v>954</v>
      </c>
      <c r="H38" s="818" t="s">
        <v>303</v>
      </c>
      <c r="I38" s="527" t="s">
        <v>954</v>
      </c>
      <c r="J38" s="524" t="s">
        <v>303</v>
      </c>
      <c r="K38" s="682" t="s">
        <v>959</v>
      </c>
      <c r="V38" s="508">
        <v>68</v>
      </c>
    </row>
    <row customHeight="1" ht="11.549999999999999">
      <c r="A39" s="508"/>
      <c r="C39" s="508"/>
      <c r="D39" s="350"/>
      <c r="E39" s="583" t="s">
        <v>960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7ACFB-B2DD-0E85-B1AC-.E8E4621332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961</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"Водоканал"</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961</v>
      </c>
      <c r="H9" s="2178" t="s">
        <v>962</v>
      </c>
      <c r="I9" s="2130" t="s">
        <v>963</v>
      </c>
      <c r="J9" s="2130" t="s">
        <v>964</v>
      </c>
      <c r="K9" s="2130" t="s">
        <v>965</v>
      </c>
      <c r="L9" s="2130" t="s">
        <v>966</v>
      </c>
      <c r="M9" s="2130" t="s">
        <v>967</v>
      </c>
      <c r="N9" s="2212" t="s">
        <v>968</v>
      </c>
      <c r="O9" s="2212"/>
      <c r="P9" s="2212"/>
      <c r="Q9" s="2402" t="s">
        <v>969</v>
      </c>
      <c r="R9" s="2403"/>
      <c r="S9" s="2403"/>
      <c r="T9" s="2404"/>
      <c r="U9" s="2402" t="s">
        <v>970</v>
      </c>
      <c r="V9" s="2403"/>
      <c r="W9" s="2403"/>
      <c r="X9" s="2404"/>
      <c r="Y9" s="2104" t="s">
        <v>971</v>
      </c>
      <c r="Z9" s="2105"/>
      <c r="AA9" s="2105"/>
      <c r="AB9" s="2106"/>
      <c r="AE9" s="761">
        <v>41</v>
      </c>
    </row>
    <row customHeight="1" ht="43.050000000000004">
      <c r="A10" s="908"/>
      <c r="B10" s="908"/>
      <c r="C10" s="908"/>
      <c r="F10" s="2178"/>
      <c r="G10" s="2178"/>
      <c r="H10" s="2235"/>
      <c r="I10" s="2178"/>
      <c r="J10" s="2178"/>
      <c r="K10" s="2178"/>
      <c r="L10" s="2178"/>
      <c r="M10" s="2178"/>
      <c r="N10" s="906" t="s">
        <v>972</v>
      </c>
      <c r="O10" s="906" t="s">
        <v>973</v>
      </c>
      <c r="P10" s="907" t="s">
        <v>974</v>
      </c>
      <c r="Q10" s="918" t="s">
        <v>88</v>
      </c>
      <c r="R10" s="918" t="s">
        <v>975</v>
      </c>
      <c r="S10" s="918" t="s">
        <v>976</v>
      </c>
      <c r="T10" s="919" t="s">
        <v>977</v>
      </c>
      <c r="U10" s="918" t="s">
        <v>88</v>
      </c>
      <c r="V10" s="918" t="s">
        <v>978</v>
      </c>
      <c r="W10" s="918" t="s">
        <v>976</v>
      </c>
      <c r="X10" s="919" t="s">
        <v>977</v>
      </c>
      <c r="Y10" s="304" t="s">
        <v>979</v>
      </c>
      <c r="Z10" s="2104" t="s">
        <v>87</v>
      </c>
      <c r="AA10" s="2106"/>
      <c r="AB10" s="1052" t="s">
        <v>980</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8B99D-F35A-6532-D7B2-C64B9C2DCB8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АО "Водоканал"</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983</v>
      </c>
      <c r="G9" s="2412" t="s">
        <v>984</v>
      </c>
      <c r="H9" s="2413"/>
      <c r="I9" s="2130" t="s">
        <v>985</v>
      </c>
      <c r="J9" s="2130"/>
      <c r="K9" s="2130" t="s">
        <v>986</v>
      </c>
      <c r="L9" s="2130"/>
      <c r="M9" s="2130"/>
      <c r="N9" s="2130"/>
      <c r="O9" s="2130"/>
      <c r="P9" s="2130"/>
      <c r="Q9" s="2130"/>
      <c r="R9" s="2130"/>
      <c r="S9" s="2130"/>
      <c r="T9" s="2130"/>
      <c r="U9" s="2130"/>
      <c r="V9" s="2130"/>
      <c r="W9" s="2130"/>
      <c r="X9" s="2130"/>
      <c r="Y9" s="2130"/>
      <c r="Z9" s="2195" t="s">
        <v>987</v>
      </c>
      <c r="AA9" s="2196"/>
      <c r="AB9" s="2130" t="s">
        <v>988</v>
      </c>
      <c r="AC9" s="2130"/>
      <c r="AD9" s="2130"/>
      <c r="AE9" s="2130"/>
      <c r="AF9" s="2178" t="s">
        <v>989</v>
      </c>
      <c r="AG9" s="2130" t="s">
        <v>990</v>
      </c>
      <c r="AH9" s="2130"/>
      <c r="AI9" s="2178" t="s">
        <v>991</v>
      </c>
      <c r="AJ9" s="2130" t="s">
        <v>992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993</v>
      </c>
      <c r="L10" s="2104" t="s">
        <v>994</v>
      </c>
      <c r="M10" s="2106"/>
      <c r="N10" s="2130" t="s">
        <v>995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996</v>
      </c>
      <c r="M11" s="2178" t="s">
        <v>997</v>
      </c>
      <c r="N11" s="2130" t="s">
        <v>998</v>
      </c>
      <c r="O11" s="2130"/>
      <c r="P11" s="2421" t="s">
        <v>979</v>
      </c>
      <c r="Q11" s="2421" t="s">
        <v>999</v>
      </c>
      <c r="R11" s="2421" t="s">
        <v>1000</v>
      </c>
      <c r="S11" s="2421" t="s">
        <v>1001</v>
      </c>
      <c r="T11" s="2421"/>
      <c r="U11" s="2421"/>
      <c r="V11" s="2421"/>
      <c r="W11" s="2421"/>
      <c r="X11" s="2421"/>
      <c r="Y11" s="2421"/>
      <c r="Z11" s="2197"/>
      <c r="AA11" s="2198"/>
      <c r="AB11" s="2130" t="s">
        <v>1002</v>
      </c>
      <c r="AC11" s="2130"/>
      <c r="AD11" s="2104" t="s">
        <v>1003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1004</v>
      </c>
      <c r="K12" s="2130"/>
      <c r="L12" s="2235"/>
      <c r="M12" s="2235"/>
      <c r="N12" s="2130"/>
      <c r="O12" s="2130"/>
      <c r="P12" s="2421"/>
      <c r="Q12" s="2421"/>
      <c r="R12" s="2421"/>
      <c r="S12" s="1137" t="s">
        <v>85</v>
      </c>
      <c r="T12" s="1137" t="s">
        <v>86</v>
      </c>
      <c r="U12" s="1137" t="s">
        <v>84</v>
      </c>
      <c r="V12" s="1137" t="s">
        <v>1005</v>
      </c>
      <c r="W12" s="1137" t="s">
        <v>84</v>
      </c>
      <c r="X12" s="1137" t="s">
        <v>1006</v>
      </c>
      <c r="Y12" s="1137" t="s">
        <v>1007</v>
      </c>
      <c r="Z12" s="2203"/>
      <c r="AA12" s="2204"/>
      <c r="AB12" s="1144" t="s">
        <v>1008</v>
      </c>
      <c r="AC12" s="1144" t="s">
        <v>1009</v>
      </c>
      <c r="AD12" s="1144" t="s">
        <v>1008</v>
      </c>
      <c r="AE12" s="1144" t="s">
        <v>1009</v>
      </c>
      <c r="AF12" s="2235"/>
      <c r="AG12" s="1157" t="s">
        <v>1010</v>
      </c>
      <c r="AH12" s="1157" t="s">
        <v>1011</v>
      </c>
      <c r="AI12" s="2235"/>
      <c r="AJ12" s="1157" t="s">
        <v>1010</v>
      </c>
      <c r="AK12" s="1157" t="s">
        <v>1011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46CB4-4332-F09F-BAC3-91AABB55830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АО "Водоканал"</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1013</v>
      </c>
      <c r="H10" s="2429" t="s">
        <v>1014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1016</v>
      </c>
      <c r="G14" s="2424" t="s">
        <v>1017</v>
      </c>
      <c r="H14" s="2424"/>
      <c r="I14" s="2424"/>
      <c r="J14" s="2424"/>
      <c r="K14" s="1237"/>
      <c r="W14" s="1158">
        <v>11</v>
      </c>
    </row>
    <row customHeight="1" ht="11.549999999999999">
      <c r="F15" s="1233">
        <v>1</v>
      </c>
      <c r="G15" s="693" t="s">
        <v>1018</v>
      </c>
      <c r="H15" s="1239">
        <f>SUM(I15:J15)</f>
        <v>0</v>
      </c>
      <c r="I15" s="1239">
        <f>SUM(I16:I27)</f>
        <v>0</v>
      </c>
      <c r="J15" s="1228"/>
      <c r="K15" s="1237"/>
      <c r="W15" s="1158">
        <v>11</v>
      </c>
    </row>
    <row customHeight="1" ht="24">
      <c r="F16" s="1233" t="s">
        <v>1019</v>
      </c>
      <c r="G16" s="1240" t="s">
        <v>1020</v>
      </c>
      <c r="H16" s="1239">
        <f>SUM(I16:J16)</f>
        <v>0</v>
      </c>
      <c r="I16" s="1238"/>
      <c r="J16" s="1228"/>
      <c r="K16" s="1237"/>
      <c r="W16" s="1158">
        <v>23</v>
      </c>
    </row>
    <row customHeight="1" ht="24">
      <c r="F17" s="1233" t="s">
        <v>1021</v>
      </c>
      <c r="G17" s="1240" t="s">
        <v>1022</v>
      </c>
      <c r="H17" s="1239">
        <f>SUM(I17:J17)</f>
        <v>0</v>
      </c>
      <c r="I17" s="1238"/>
      <c r="J17" s="1228"/>
      <c r="K17" s="1237"/>
      <c r="W17" s="1158">
        <v>23</v>
      </c>
    </row>
    <row customHeight="1" ht="35.699999999999996">
      <c r="F18" s="1233" t="s">
        <v>1023</v>
      </c>
      <c r="G18" s="1240" t="s">
        <v>1024</v>
      </c>
      <c r="H18" s="1239">
        <f>SUM(I18:J18)</f>
        <v>0</v>
      </c>
      <c r="I18" s="1238"/>
      <c r="J18" s="1228"/>
      <c r="K18" s="1237"/>
      <c r="W18" s="1158">
        <v>34</v>
      </c>
    </row>
    <row customHeight="1" ht="35.699999999999996">
      <c r="F19" s="1233" t="s">
        <v>1025</v>
      </c>
      <c r="G19" s="1240" t="s">
        <v>1026</v>
      </c>
      <c r="H19" s="1239">
        <f>SUM(I19:J19)</f>
        <v>0</v>
      </c>
      <c r="I19" s="1238"/>
      <c r="J19" s="1228"/>
      <c r="K19" s="1237"/>
      <c r="W19" s="1158">
        <v>34</v>
      </c>
    </row>
    <row customHeight="1" ht="48.29999999999999">
      <c r="F20" s="1233" t="s">
        <v>1027</v>
      </c>
      <c r="G20" s="1240" t="s">
        <v>1028</v>
      </c>
      <c r="H20" s="1239">
        <f>SUM(I20:J20)</f>
        <v>0</v>
      </c>
      <c r="I20" s="1238"/>
      <c r="J20" s="1228"/>
      <c r="K20" s="1237"/>
      <c r="W20" s="1158">
        <v>46</v>
      </c>
    </row>
    <row customHeight="1" ht="35.699999999999996">
      <c r="F21" s="1233" t="s">
        <v>1029</v>
      </c>
      <c r="G21" s="1240" t="s">
        <v>1030</v>
      </c>
      <c r="H21" s="1239">
        <f>SUM(I21:J21)</f>
        <v>0</v>
      </c>
      <c r="I21" s="1238"/>
      <c r="J21" s="1228"/>
      <c r="K21" s="1237"/>
      <c r="W21" s="1158">
        <v>34</v>
      </c>
    </row>
    <row customHeight="1" ht="35.699999999999996">
      <c r="F22" s="1233" t="s">
        <v>1031</v>
      </c>
      <c r="G22" s="1240" t="s">
        <v>1032</v>
      </c>
      <c r="H22" s="1239">
        <f>SUM(I22:J22)</f>
        <v>0</v>
      </c>
      <c r="I22" s="1238"/>
      <c r="J22" s="1228"/>
      <c r="K22" s="1237"/>
      <c r="W22" s="1158">
        <v>34</v>
      </c>
    </row>
    <row customHeight="1" ht="24">
      <c r="F23" s="1233" t="s">
        <v>1033</v>
      </c>
      <c r="G23" s="1240" t="s">
        <v>1034</v>
      </c>
      <c r="H23" s="1239">
        <f>SUM(I23:J23)</f>
        <v>0</v>
      </c>
      <c r="I23" s="1238"/>
      <c r="J23" s="1228"/>
      <c r="K23" s="1237"/>
      <c r="W23" s="1158">
        <v>23</v>
      </c>
    </row>
    <row customHeight="1" ht="24">
      <c r="F24" s="1233" t="s">
        <v>1035</v>
      </c>
      <c r="G24" s="1240" t="s">
        <v>1036</v>
      </c>
      <c r="H24" s="1239">
        <f>SUM(I24:J24)</f>
        <v>0</v>
      </c>
      <c r="I24" s="1238"/>
      <c r="J24" s="1228"/>
      <c r="K24" s="1237"/>
      <c r="W24" s="1158">
        <v>23</v>
      </c>
    </row>
    <row customHeight="1" ht="35.699999999999996">
      <c r="F25" s="1233" t="s">
        <v>1037</v>
      </c>
      <c r="G25" s="1240" t="s">
        <v>1038</v>
      </c>
      <c r="H25" s="1239">
        <f>SUM(I25:J25)</f>
        <v>0</v>
      </c>
      <c r="I25" s="1238"/>
      <c r="J25" s="1228"/>
      <c r="K25" s="1237"/>
      <c r="W25" s="1158">
        <v>34</v>
      </c>
    </row>
    <row customHeight="1" ht="35.699999999999996">
      <c r="F26" s="1233" t="s">
        <v>1039</v>
      </c>
      <c r="G26" s="1240" t="s">
        <v>1040</v>
      </c>
      <c r="H26" s="1239">
        <f>SUM(I26:J26)</f>
        <v>0</v>
      </c>
      <c r="I26" s="1238"/>
      <c r="J26" s="1228"/>
      <c r="K26" s="1237"/>
      <c r="W26" s="1158">
        <v>34</v>
      </c>
    </row>
    <row customHeight="1" ht="11.549999999999999">
      <c r="F27" s="1233" t="s">
        <v>1041</v>
      </c>
      <c r="G27" s="1240" t="s">
        <v>1042</v>
      </c>
      <c r="H27" s="1239">
        <f>SUM(I27:J27)</f>
        <v>0</v>
      </c>
      <c r="I27" s="1238"/>
      <c r="J27" s="1228"/>
      <c r="K27" s="1237"/>
      <c r="W27" s="1158">
        <v>11</v>
      </c>
    </row>
    <row customHeight="1" ht="11.549999999999999">
      <c r="F28" s="1233">
        <v>2</v>
      </c>
      <c r="G28" s="693" t="s">
        <v>1043</v>
      </c>
      <c r="H28" s="1239">
        <f>SUM(I28:J28)</f>
        <v>0</v>
      </c>
      <c r="I28" s="1239">
        <f>SUM(I29:I31)</f>
        <v>0</v>
      </c>
      <c r="J28" s="1228"/>
      <c r="K28" s="1237"/>
      <c r="W28" s="1158">
        <v>11</v>
      </c>
    </row>
    <row customHeight="1" ht="11.549999999999999">
      <c r="F29" s="1233" t="s">
        <v>706</v>
      </c>
      <c r="G29" s="1240" t="s">
        <v>1044</v>
      </c>
      <c r="H29" s="1239">
        <f>SUM(I29:J29)</f>
        <v>0</v>
      </c>
      <c r="I29" s="1238"/>
      <c r="J29" s="1228"/>
      <c r="K29" s="1237"/>
      <c r="W29" s="1158">
        <v>11</v>
      </c>
    </row>
    <row customHeight="1" ht="11.549999999999999">
      <c r="F30" s="1233" t="s">
        <v>304</v>
      </c>
      <c r="G30" s="1240" t="s">
        <v>1045</v>
      </c>
      <c r="H30" s="1239">
        <f>SUM(I30:J30)</f>
        <v>0</v>
      </c>
      <c r="I30" s="1238"/>
      <c r="J30" s="1228"/>
      <c r="K30" s="1237"/>
      <c r="W30" s="1158">
        <v>11</v>
      </c>
    </row>
    <row customHeight="1" ht="11.549999999999999">
      <c r="F31" s="1233" t="s">
        <v>307</v>
      </c>
      <c r="G31" s="1240" t="s">
        <v>1046</v>
      </c>
      <c r="H31" s="1239">
        <f>SUM(I31:J31)</f>
        <v>0</v>
      </c>
      <c r="I31" s="1238"/>
      <c r="J31" s="1228"/>
      <c r="K31" s="1237"/>
      <c r="W31" s="1158">
        <v>11</v>
      </c>
    </row>
    <row customHeight="1" ht="11.549999999999999">
      <c r="F32" s="1233">
        <v>3</v>
      </c>
      <c r="G32" s="693" t="s">
        <v>1047</v>
      </c>
      <c r="H32" s="1239">
        <f>SUM(I32:J32)</f>
        <v>0</v>
      </c>
      <c r="I32" s="1239">
        <f>SUM(I33:I34)</f>
        <v>0</v>
      </c>
      <c r="J32" s="1228"/>
      <c r="K32" s="1237"/>
      <c r="W32" s="1158">
        <v>11</v>
      </c>
    </row>
    <row customHeight="1" ht="48.29999999999999">
      <c r="F33" s="1233" t="s">
        <v>321</v>
      </c>
      <c r="G33" s="1240" t="s">
        <v>1048</v>
      </c>
      <c r="H33" s="1239">
        <f>SUM(I33:J33)</f>
        <v>0</v>
      </c>
      <c r="I33" s="1238"/>
      <c r="J33" s="1228"/>
      <c r="K33" s="1237"/>
      <c r="W33" s="1158">
        <v>46</v>
      </c>
    </row>
    <row customHeight="1" ht="11.549999999999999">
      <c r="F34" s="1233" t="s">
        <v>329</v>
      </c>
      <c r="G34" s="1240" t="s">
        <v>1049</v>
      </c>
      <c r="H34" s="1239">
        <f>SUM(I34:J34)</f>
        <v>0</v>
      </c>
      <c r="I34" s="1238"/>
      <c r="J34" s="1228"/>
      <c r="K34" s="1237"/>
      <c r="W34" s="1158">
        <v>11</v>
      </c>
    </row>
    <row customHeight="1" ht="11.549999999999999">
      <c r="F35" s="1233">
        <v>4</v>
      </c>
      <c r="G35" s="693" t="s">
        <v>1050</v>
      </c>
      <c r="H35" s="1239">
        <f>SUM(I35:J35)</f>
        <v>0</v>
      </c>
      <c r="I35" s="1238"/>
      <c r="J35" s="1228"/>
      <c r="K35" s="1237"/>
      <c r="W35" s="1158">
        <v>11</v>
      </c>
    </row>
    <row customHeight="1" ht="11.549999999999999">
      <c r="F36" s="1233"/>
      <c r="G36" s="696" t="s">
        <v>1051</v>
      </c>
      <c r="H36" s="1239">
        <f>SUM(I36:J36)</f>
        <v>0</v>
      </c>
      <c r="I36" s="1239">
        <f>SUM(I15,I28,I32,I35)</f>
        <v>0</v>
      </c>
      <c r="J36" s="1228"/>
      <c r="K36" s="1237"/>
      <c r="W36" s="1158">
        <v>11</v>
      </c>
    </row>
    <row customHeight="1" ht="29.25">
      <c r="F37" s="1234" t="s">
        <v>1052</v>
      </c>
      <c r="G37" s="2425" t="s">
        <v>1053</v>
      </c>
      <c r="H37" s="2425"/>
      <c r="I37" s="2425"/>
      <c r="J37" s="2425"/>
      <c r="K37" s="1237"/>
      <c r="W37" s="1158">
        <v>28</v>
      </c>
    </row>
    <row customHeight="1" ht="24">
      <c r="F38" s="1233" t="s">
        <v>98</v>
      </c>
      <c r="G38" s="693" t="s">
        <v>1054</v>
      </c>
      <c r="H38" s="1239">
        <f>SUM(I38:J38)</f>
        <v>0</v>
      </c>
      <c r="I38" s="1239">
        <f>SUM(I39,I44,I47)</f>
        <v>0</v>
      </c>
      <c r="J38" s="1228"/>
      <c r="K38" s="1237"/>
      <c r="W38" s="1158">
        <v>23</v>
      </c>
    </row>
    <row customHeight="1" ht="11.549999999999999">
      <c r="F39" s="1233" t="s">
        <v>1019</v>
      </c>
      <c r="G39" s="1240" t="s">
        <v>1018</v>
      </c>
      <c r="H39" s="1239">
        <f>SUM(I39:J39)</f>
        <v>0</v>
      </c>
      <c r="I39" s="1239">
        <f>SUM(I40:I43)</f>
        <v>0</v>
      </c>
      <c r="J39" s="1228"/>
      <c r="K39" s="1237"/>
      <c r="W39" s="1158">
        <v>11</v>
      </c>
    </row>
    <row customHeight="1" ht="24">
      <c r="F40" s="1233" t="s">
        <v>1055</v>
      </c>
      <c r="G40" s="1241" t="s">
        <v>1056</v>
      </c>
      <c r="H40" s="1239">
        <f>SUM(I40:J40)</f>
        <v>0</v>
      </c>
      <c r="I40" s="1238"/>
      <c r="J40" s="1228"/>
      <c r="K40" s="1237"/>
      <c r="W40" s="1158">
        <v>23</v>
      </c>
    </row>
    <row customHeight="1" ht="11.549999999999999">
      <c r="F41" s="1233" t="s">
        <v>1057</v>
      </c>
      <c r="G41" s="1241" t="s">
        <v>1058</v>
      </c>
      <c r="H41" s="1239">
        <f>SUM(I41:J41)</f>
        <v>0</v>
      </c>
      <c r="I41" s="1238"/>
      <c r="J41" s="1228"/>
      <c r="K41" s="1237"/>
      <c r="W41" s="1158">
        <v>11</v>
      </c>
    </row>
    <row customHeight="1" ht="11.549999999999999">
      <c r="F42" s="1233" t="s">
        <v>1059</v>
      </c>
      <c r="G42" s="1241" t="s">
        <v>1060</v>
      </c>
      <c r="H42" s="1239">
        <f>SUM(I42:J42)</f>
        <v>0</v>
      </c>
      <c r="I42" s="1238"/>
      <c r="J42" s="1228"/>
      <c r="K42" s="1237"/>
      <c r="W42" s="1158">
        <v>11</v>
      </c>
    </row>
    <row customHeight="1" ht="35.699999999999996">
      <c r="F43" s="1233" t="s">
        <v>1061</v>
      </c>
      <c r="G43" s="1241" t="s">
        <v>1062</v>
      </c>
      <c r="H43" s="1239">
        <f>SUM(I43:J43)</f>
        <v>0</v>
      </c>
      <c r="I43" s="1238"/>
      <c r="J43" s="1228"/>
      <c r="K43" s="1237"/>
      <c r="W43" s="1158">
        <v>34</v>
      </c>
    </row>
    <row customHeight="1" ht="11.549999999999999">
      <c r="F44" s="1233" t="s">
        <v>1021</v>
      </c>
      <c r="G44" s="1240" t="s">
        <v>1047</v>
      </c>
      <c r="H44" s="1239">
        <f>SUM(I44:J44)</f>
        <v>0</v>
      </c>
      <c r="I44" s="1239">
        <f>SUM(I45:I46)</f>
        <v>0</v>
      </c>
      <c r="J44" s="1228"/>
      <c r="K44" s="1237"/>
      <c r="W44" s="1158">
        <v>11</v>
      </c>
    </row>
    <row customHeight="1" ht="48.29999999999999">
      <c r="F45" s="1233" t="s">
        <v>1063</v>
      </c>
      <c r="G45" s="1241" t="s">
        <v>1048</v>
      </c>
      <c r="H45" s="1239">
        <f>SUM(I45:J45)</f>
        <v>0</v>
      </c>
      <c r="I45" s="1238"/>
      <c r="J45" s="1228"/>
      <c r="K45" s="1237"/>
      <c r="W45" s="1158">
        <v>46</v>
      </c>
    </row>
    <row customHeight="1" ht="11.549999999999999">
      <c r="F46" s="1233" t="s">
        <v>1064</v>
      </c>
      <c r="G46" s="1241" t="s">
        <v>1049</v>
      </c>
      <c r="H46" s="1239">
        <f>SUM(I46:J46)</f>
        <v>0</v>
      </c>
      <c r="I46" s="1238"/>
      <c r="J46" s="1228"/>
      <c r="K46" s="1237"/>
      <c r="W46" s="1158">
        <v>11</v>
      </c>
    </row>
    <row customHeight="1" ht="11.549999999999999">
      <c r="F47" s="1233" t="s">
        <v>1023</v>
      </c>
      <c r="G47" s="1240" t="s">
        <v>1065</v>
      </c>
      <c r="H47" s="1239">
        <f>SUM(I47:J47)</f>
        <v>0</v>
      </c>
      <c r="I47" s="1238"/>
      <c r="J47" s="1228"/>
      <c r="K47" s="1237"/>
      <c r="W47" s="1158">
        <v>11</v>
      </c>
    </row>
    <row customHeight="1" ht="24">
      <c r="F48" s="1233" t="s">
        <v>108</v>
      </c>
      <c r="G48" s="693" t="s">
        <v>1066</v>
      </c>
      <c r="H48" s="1239">
        <f>SUM(I48:J48)</f>
        <v>0</v>
      </c>
      <c r="I48" s="1239">
        <f>SUM(I49,I54,I57)</f>
        <v>0</v>
      </c>
      <c r="J48" s="1228"/>
      <c r="K48" s="1237"/>
      <c r="W48" s="1158">
        <v>23</v>
      </c>
    </row>
    <row customHeight="1" ht="11.549999999999999">
      <c r="F49" s="1233" t="s">
        <v>706</v>
      </c>
      <c r="G49" s="1240" t="s">
        <v>1018</v>
      </c>
      <c r="H49" s="1239">
        <f>SUM(I49:J49)</f>
        <v>0</v>
      </c>
      <c r="I49" s="1239">
        <f>SUM(I50:I53)</f>
        <v>0</v>
      </c>
      <c r="J49" s="1228"/>
      <c r="K49" s="1237"/>
      <c r="W49" s="1158">
        <v>11</v>
      </c>
    </row>
    <row customHeight="1" ht="24">
      <c r="F50" s="1233" t="s">
        <v>709</v>
      </c>
      <c r="G50" s="1241" t="s">
        <v>1056</v>
      </c>
      <c r="H50" s="1239">
        <f>SUM(I50:J50)</f>
        <v>0</v>
      </c>
      <c r="I50" s="1238"/>
      <c r="J50" s="1228"/>
      <c r="K50" s="1237"/>
      <c r="W50" s="1158">
        <v>23</v>
      </c>
    </row>
    <row customHeight="1" ht="11.549999999999999">
      <c r="F51" s="1233" t="s">
        <v>712</v>
      </c>
      <c r="G51" s="1241" t="s">
        <v>1058</v>
      </c>
      <c r="H51" s="1239">
        <f>SUM(I51:J51)</f>
        <v>0</v>
      </c>
      <c r="I51" s="1238"/>
      <c r="J51" s="1228"/>
      <c r="K51" s="1237"/>
      <c r="W51" s="1158">
        <v>11</v>
      </c>
    </row>
    <row customHeight="1" ht="11.549999999999999">
      <c r="F52" s="1233" t="s">
        <v>1067</v>
      </c>
      <c r="G52" s="1241" t="s">
        <v>1060</v>
      </c>
      <c r="H52" s="1239">
        <f>SUM(I52:J52)</f>
        <v>0</v>
      </c>
      <c r="I52" s="1238"/>
      <c r="J52" s="1228"/>
      <c r="K52" s="1237"/>
      <c r="W52" s="1158">
        <v>11</v>
      </c>
    </row>
    <row customHeight="1" ht="35.699999999999996">
      <c r="F53" s="1233" t="s">
        <v>1068</v>
      </c>
      <c r="G53" s="1241" t="s">
        <v>1062</v>
      </c>
      <c r="H53" s="1239">
        <f>SUM(I53:J53)</f>
        <v>0</v>
      </c>
      <c r="I53" s="1238"/>
      <c r="J53" s="1228"/>
      <c r="K53" s="1237"/>
      <c r="W53" s="1158">
        <v>34</v>
      </c>
    </row>
    <row customHeight="1" ht="11.549999999999999">
      <c r="F54" s="1233" t="s">
        <v>304</v>
      </c>
      <c r="G54" s="1240" t="s">
        <v>1047</v>
      </c>
      <c r="H54" s="1239">
        <f>SUM(I54:J54)</f>
        <v>0</v>
      </c>
      <c r="I54" s="1239">
        <f>SUM(I55:I56)</f>
        <v>0</v>
      </c>
      <c r="J54" s="1228"/>
      <c r="K54" s="1237"/>
      <c r="W54" s="1158">
        <v>11</v>
      </c>
    </row>
    <row customHeight="1" ht="48.29999999999999">
      <c r="F55" s="1233" t="s">
        <v>716</v>
      </c>
      <c r="G55" s="1241" t="s">
        <v>1048</v>
      </c>
      <c r="H55" s="1239">
        <f>SUM(I55:J55)</f>
        <v>0</v>
      </c>
      <c r="I55" s="1238"/>
      <c r="J55" s="1228"/>
      <c r="K55" s="1237"/>
      <c r="W55" s="1158">
        <v>46</v>
      </c>
    </row>
    <row customHeight="1" ht="11.549999999999999">
      <c r="F56" s="1233" t="s">
        <v>718</v>
      </c>
      <c r="G56" s="1241" t="s">
        <v>1049</v>
      </c>
      <c r="H56" s="1239">
        <f>SUM(I56:J56)</f>
        <v>0</v>
      </c>
      <c r="I56" s="1238"/>
      <c r="J56" s="1228"/>
      <c r="K56" s="1237"/>
      <c r="W56" s="1158">
        <v>11</v>
      </c>
    </row>
    <row customHeight="1" ht="11.549999999999999">
      <c r="F57" s="1233" t="s">
        <v>307</v>
      </c>
      <c r="G57" s="1240" t="s">
        <v>1065</v>
      </c>
      <c r="H57" s="1239">
        <f>SUM(I57:J57)</f>
        <v>0</v>
      </c>
      <c r="I57" s="1238"/>
      <c r="J57" s="1228"/>
      <c r="K57" s="1237"/>
      <c r="W57" s="1158">
        <v>11</v>
      </c>
    </row>
    <row customHeight="1" ht="11.549999999999999">
      <c r="F58" s="1233"/>
      <c r="G58" s="1242" t="s">
        <v>1051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27F35-9AD5-221E-5BF4-F72EDEB8177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"Водоканал"</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1069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1071</v>
      </c>
      <c r="H11" s="2440" t="s">
        <v>1072</v>
      </c>
      <c r="I11" s="2440" t="s">
        <v>1073</v>
      </c>
      <c r="J11" s="2441"/>
      <c r="K11" s="2441"/>
      <c r="L11" s="2441"/>
      <c r="M11" s="2441"/>
      <c r="N11" s="2441"/>
      <c r="O11" s="2212" t="s">
        <v>1074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1075</v>
      </c>
      <c r="P12" s="2212"/>
      <c r="Q12" s="2212"/>
      <c r="R12" s="2212"/>
      <c r="S12" s="2212" t="s">
        <v>1076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1077</v>
      </c>
      <c r="BU12" s="2390"/>
      <c r="BV12" s="2390"/>
      <c r="BW12" s="2436"/>
      <c r="BX12" s="2389" t="s">
        <v>1078</v>
      </c>
      <c r="BY12" s="2390"/>
      <c r="BZ12" s="2390"/>
      <c r="CA12" s="2436"/>
      <c r="CB12" s="2389" t="s">
        <v>1079</v>
      </c>
      <c r="CC12" s="2436"/>
      <c r="CD12" s="2389" t="s">
        <v>1080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1081</v>
      </c>
      <c r="CZ12" s="2390"/>
      <c r="DA12" s="2390"/>
      <c r="DB12" s="2390"/>
      <c r="DC12" s="2390"/>
      <c r="DD12" s="2436"/>
      <c r="DE12" s="2389" t="s">
        <v>1082</v>
      </c>
      <c r="DF12" s="2436"/>
      <c r="DG12" s="2389" t="s">
        <v>1080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1083</v>
      </c>
      <c r="P13" s="2212"/>
      <c r="Q13" s="2212"/>
      <c r="R13" s="2212"/>
      <c r="S13" s="2339" t="s">
        <v>1084</v>
      </c>
      <c r="T13" s="2391"/>
      <c r="U13" s="2130" t="s">
        <v>1085</v>
      </c>
      <c r="V13" s="2130"/>
      <c r="W13" s="2130"/>
      <c r="X13" s="2130"/>
      <c r="Y13" s="2130" t="s">
        <v>1086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1087</v>
      </c>
      <c r="BU13" s="2391"/>
      <c r="BV13" s="2339" t="s">
        <v>1088</v>
      </c>
      <c r="BW13" s="2391"/>
      <c r="BX13" s="2339" t="s">
        <v>1089</v>
      </c>
      <c r="BY13" s="2391"/>
      <c r="BZ13" s="2339" t="s">
        <v>1090</v>
      </c>
      <c r="CA13" s="2391"/>
      <c r="CB13" s="2339" t="s">
        <v>1091</v>
      </c>
      <c r="CC13" s="2391"/>
      <c r="CD13" s="2339" t="s">
        <v>1092</v>
      </c>
      <c r="CE13" s="2391"/>
      <c r="CF13" s="2339" t="s">
        <v>1093</v>
      </c>
      <c r="CG13" s="2391"/>
      <c r="CH13" s="2389" t="s">
        <v>1094</v>
      </c>
      <c r="CI13" s="2390"/>
      <c r="CJ13" s="2390"/>
      <c r="CK13" s="2436"/>
      <c r="CL13" s="2439"/>
      <c r="CM13" s="2437"/>
      <c r="CN13" s="2437"/>
      <c r="CO13" s="2437"/>
      <c r="CP13" s="2437"/>
      <c r="CQ13" s="2437"/>
      <c r="CR13" s="2437"/>
      <c r="CS13" s="2437"/>
      <c r="CT13" s="2437"/>
      <c r="CU13" s="2437"/>
      <c r="CV13" s="2437"/>
      <c r="CW13" s="2437"/>
      <c r="CX13" s="2456"/>
      <c r="CY13" s="2339" t="s">
        <v>1095</v>
      </c>
      <c r="CZ13" s="2391"/>
      <c r="DA13" s="2339" t="s">
        <v>1096</v>
      </c>
      <c r="DB13" s="2391"/>
      <c r="DC13" s="2339" t="s">
        <v>1097</v>
      </c>
      <c r="DD13" s="2391"/>
      <c r="DE13" s="2339" t="s">
        <v>1098</v>
      </c>
      <c r="DF13" s="2391"/>
      <c r="DG13" s="2389" t="s">
        <v>1099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1100</v>
      </c>
      <c r="P14" s="2391"/>
      <c r="Q14" s="2339" t="s">
        <v>1101</v>
      </c>
      <c r="R14" s="2391"/>
      <c r="S14" s="2340"/>
      <c r="T14" s="2216"/>
      <c r="U14" s="2339" t="s">
        <v>833</v>
      </c>
      <c r="V14" s="2391"/>
      <c r="W14" s="2339" t="s">
        <v>836</v>
      </c>
      <c r="X14" s="2391"/>
      <c r="Y14" s="2339" t="s">
        <v>833</v>
      </c>
      <c r="Z14" s="2391"/>
      <c r="AA14" s="2339" t="s">
        <v>843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1102</v>
      </c>
      <c r="CI14" s="2391"/>
      <c r="CJ14" s="2339" t="s">
        <v>1103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1104</v>
      </c>
      <c r="DH14" s="2391"/>
      <c r="DI14" s="2339" t="s">
        <v>1105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823</v>
      </c>
      <c r="P16" s="2436"/>
      <c r="Q16" s="2389" t="s">
        <v>825</v>
      </c>
      <c r="R16" s="2436"/>
      <c r="S16" s="2389" t="s">
        <v>829</v>
      </c>
      <c r="T16" s="2436"/>
      <c r="U16" s="2389" t="s">
        <v>834</v>
      </c>
      <c r="V16" s="2436"/>
      <c r="W16" s="2389" t="s">
        <v>837</v>
      </c>
      <c r="X16" s="2436"/>
      <c r="Y16" s="2389" t="s">
        <v>841</v>
      </c>
      <c r="Z16" s="2436"/>
      <c r="AA16" s="2389" t="s">
        <v>844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1106</v>
      </c>
      <c r="CC16" s="2436"/>
      <c r="CD16" s="2389" t="s">
        <v>555</v>
      </c>
      <c r="CE16" s="2436"/>
      <c r="CF16" s="2389" t="s">
        <v>1107</v>
      </c>
      <c r="CG16" s="2436"/>
      <c r="CH16" s="2389" t="s">
        <v>1108</v>
      </c>
      <c r="CI16" s="2436"/>
      <c r="CJ16" s="2389" t="s">
        <v>1108</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1106</v>
      </c>
      <c r="DF16" s="2436"/>
      <c r="DG16" s="2389" t="s">
        <v>1109</v>
      </c>
      <c r="DH16" s="2436"/>
      <c r="DI16" s="2389" t="s">
        <v>1109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1110</v>
      </c>
      <c r="P17" s="1194" t="s">
        <v>1111</v>
      </c>
      <c r="Q17" s="1194" t="s">
        <v>1110</v>
      </c>
      <c r="R17" s="1194" t="s">
        <v>1111</v>
      </c>
      <c r="S17" s="1194" t="s">
        <v>1110</v>
      </c>
      <c r="T17" s="1194" t="s">
        <v>1111</v>
      </c>
      <c r="U17" s="1194" t="s">
        <v>1110</v>
      </c>
      <c r="V17" s="1194" t="s">
        <v>1111</v>
      </c>
      <c r="W17" s="1194" t="s">
        <v>1110</v>
      </c>
      <c r="X17" s="1194" t="s">
        <v>1111</v>
      </c>
      <c r="Y17" s="1194" t="s">
        <v>1110</v>
      </c>
      <c r="Z17" s="1194" t="s">
        <v>1111</v>
      </c>
      <c r="AA17" s="1194" t="s">
        <v>1110</v>
      </c>
      <c r="AB17" s="1194" t="s">
        <v>1111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1110</v>
      </c>
      <c r="BU17" s="1194" t="s">
        <v>1111</v>
      </c>
      <c r="BV17" s="1194" t="s">
        <v>1110</v>
      </c>
      <c r="BW17" s="1194" t="s">
        <v>1111</v>
      </c>
      <c r="BX17" s="1194" t="s">
        <v>1110</v>
      </c>
      <c r="BY17" s="1194" t="s">
        <v>1111</v>
      </c>
      <c r="BZ17" s="1194" t="s">
        <v>1110</v>
      </c>
      <c r="CA17" s="1194" t="s">
        <v>1111</v>
      </c>
      <c r="CB17" s="1194" t="s">
        <v>1110</v>
      </c>
      <c r="CC17" s="1194" t="s">
        <v>1111</v>
      </c>
      <c r="CD17" s="1194" t="s">
        <v>1110</v>
      </c>
      <c r="CE17" s="1194" t="s">
        <v>1111</v>
      </c>
      <c r="CF17" s="1194" t="s">
        <v>1110</v>
      </c>
      <c r="CG17" s="1194" t="s">
        <v>1111</v>
      </c>
      <c r="CH17" s="1194" t="s">
        <v>1110</v>
      </c>
      <c r="CI17" s="1194" t="s">
        <v>1111</v>
      </c>
      <c r="CJ17" s="1194" t="s">
        <v>1110</v>
      </c>
      <c r="CK17" s="1194" t="s">
        <v>1111</v>
      </c>
      <c r="CL17" s="2439"/>
      <c r="CM17" s="2437"/>
      <c r="CN17" s="2437"/>
      <c r="CO17" s="2437"/>
      <c r="CP17" s="2437"/>
      <c r="CQ17" s="2437"/>
      <c r="CR17" s="2437"/>
      <c r="CS17" s="2437"/>
      <c r="CT17" s="2437"/>
      <c r="CU17" s="2437"/>
      <c r="CV17" s="2437"/>
      <c r="CW17" s="2437"/>
      <c r="CX17" s="2456"/>
      <c r="CY17" s="1194" t="s">
        <v>1110</v>
      </c>
      <c r="CZ17" s="1194" t="s">
        <v>1111</v>
      </c>
      <c r="DA17" s="1194" t="s">
        <v>1110</v>
      </c>
      <c r="DB17" s="1194" t="s">
        <v>1111</v>
      </c>
      <c r="DC17" s="1194" t="s">
        <v>1110</v>
      </c>
      <c r="DD17" s="1194" t="s">
        <v>1111</v>
      </c>
      <c r="DE17" s="1194" t="s">
        <v>1110</v>
      </c>
      <c r="DF17" s="1194" t="s">
        <v>1111</v>
      </c>
      <c r="DG17" s="1194" t="s">
        <v>1110</v>
      </c>
      <c r="DH17" s="1194" t="s">
        <v>1111</v>
      </c>
      <c r="DI17" s="1194" t="s">
        <v>1110</v>
      </c>
      <c r="DJ17" s="1194" t="s">
        <v>1111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38142-AB2E-0BC8-6E67-EDE7E09D307A}"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6" sqref="H16"/>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АО "Водоканал"</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Подключение (технологическое присоединение) к централизованной системе водоотведения</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5.699999999999996">
      <c r="C13" s="179"/>
      <c r="D13" s="764" t="s">
        <v>87</v>
      </c>
      <c r="E13" s="763" t="s">
        <v>299</v>
      </c>
      <c r="F13" s="763" t="s">
        <v>563</v>
      </c>
      <c r="G13" s="811" t="s">
        <v>300</v>
      </c>
      <c r="H13" s="757" t="s">
        <v>300</v>
      </c>
      <c r="I13" s="2130"/>
      <c r="S13" s="508">
        <v>34</v>
      </c>
    </row>
    <row customHeight="1" ht="15" hidden="1">
      <c r="C14" s="179"/>
      <c r="D14" s="596" t="s">
        <v>98</v>
      </c>
      <c r="E14" s="596" t="s">
        <v>108</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1112</v>
      </c>
      <c r="G15" s="688"/>
      <c r="H15" s="688">
        <v>2</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1112</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1112</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6.5</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1113</v>
      </c>
      <c r="E20" s="691"/>
      <c r="F20" s="512"/>
      <c r="G20" s="512"/>
      <c r="H20" s="512"/>
      <c r="I20" s="1766"/>
      <c r="S20" s="508">
        <v>0</v>
      </c>
    </row>
    <row customHeight="1" ht="29.25">
      <c r="C21" s="454"/>
      <c r="D21" s="542" t="s">
        <v>310</v>
      </c>
      <c r="E21" s="673" t="s">
        <v>1114</v>
      </c>
      <c r="F21" s="1764" t="str">
        <f>IF(TEMPLATE_SPHERE="HEAT","Гкал/час","тыс. куб. м/сутки")</f>
        <v>тыс. куб. м/сутки</v>
      </c>
      <c r="G21" s="683"/>
      <c r="H21" s="683">
        <v>6.5</v>
      </c>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29CE4-B879-535D-B061-E1EF526DDBA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АО "Водоканал"</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297</v>
      </c>
      <c r="E9" s="2212"/>
      <c r="F9" s="2212"/>
      <c r="G9" s="2392" t="s">
        <v>298</v>
      </c>
      <c r="Q9" s="86">
        <v>14</v>
      </c>
    </row>
    <row customHeight="1" ht="24">
      <c r="C10" s="99"/>
      <c r="D10" s="108" t="s">
        <v>87</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303</v>
      </c>
      <c r="G12" s="154"/>
      <c r="Q12" s="86">
        <v>62</v>
      </c>
    </row>
    <row customHeight="1" ht="24">
      <c r="A13" s="195"/>
      <c r="C13" s="99"/>
      <c r="D13" s="150" t="s">
        <v>1019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4.699999999999998">
      <c r="A14" s="195"/>
      <c r="C14" s="99"/>
      <c r="D14" s="150" t="s">
        <v>1055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1116</v>
      </c>
      <c r="F15" s="204"/>
      <c r="G15" s="2174"/>
      <c r="Q15" s="86">
        <v>15</v>
      </c>
    </row>
    <row customHeight="1" ht="14.699999999999998">
      <c r="A16" s="195"/>
      <c r="C16" s="99"/>
      <c r="D16" s="150" t="s">
        <v>1021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303</v>
      </c>
      <c r="G16" s="340"/>
      <c r="Q16" s="86">
        <v>14</v>
      </c>
    </row>
    <row customHeight="1" ht="14.699999999999998">
      <c r="A17" s="195"/>
      <c r="C17" s="99"/>
      <c r="D17" s="150" t="s">
        <v>1063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1117</v>
      </c>
      <c r="F18" s="341"/>
      <c r="G18" s="2174"/>
      <c r="I18" s="353"/>
      <c r="J18" s="353"/>
      <c r="Q18" s="345">
        <v>21</v>
      </c>
    </row>
    <row s="1638" customFormat="1" customHeight="1" ht="256.5" hidden="1">
      <c r="A19" s="346"/>
      <c r="B19" s="420"/>
      <c r="C19" s="379"/>
      <c r="D19" s="887" t="s">
        <v>1023</v>
      </c>
      <c r="E19" s="886" t="s">
        <v>1118</v>
      </c>
      <c r="F19" s="388"/>
      <c r="G19" s="340" t="s">
        <v>1119</v>
      </c>
      <c r="I19" s="503"/>
      <c r="J19" s="503"/>
      <c r="Q19" s="761">
        <v>0</v>
      </c>
    </row>
    <row s="1638" customFormat="1" customHeight="1" ht="14.699999999999998">
      <c r="A20" s="346"/>
      <c r="B20" s="149"/>
      <c r="C20" s="310"/>
      <c r="D20" s="888">
        <v>2</v>
      </c>
      <c r="E20" s="333" t="s">
        <v>1120</v>
      </c>
      <c r="F20" s="201" t="s">
        <v>303</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108</v>
      </c>
      <c r="E23" s="200" t="s">
        <v>1121</v>
      </c>
      <c r="F23" s="1673" t="s">
        <v>303</v>
      </c>
      <c r="G23" s="348"/>
      <c r="I23" s="1627"/>
      <c r="J23" s="1627"/>
      <c r="Q23" s="1634">
        <v>0</v>
      </c>
    </row>
    <row s="1638" customFormat="1" customHeight="1" ht="14.25" hidden="1">
      <c r="A24" s="346"/>
      <c r="B24" s="1163"/>
      <c r="C24" s="379"/>
      <c r="D24" s="1676" t="s">
        <v>706</v>
      </c>
      <c r="E24" s="1675" t="s">
        <v>1122</v>
      </c>
      <c r="F24" s="1673" t="s">
        <v>303</v>
      </c>
      <c r="G24" s="340"/>
      <c r="I24" s="1627"/>
      <c r="J24" s="1627"/>
      <c r="Q24" s="1634">
        <v>0</v>
      </c>
    </row>
    <row s="1638" customFormat="1" customHeight="1" ht="14.25" hidden="1">
      <c r="A25" s="346"/>
      <c r="B25" s="1163"/>
      <c r="C25" s="379"/>
      <c r="D25" s="1676" t="s">
        <v>709</v>
      </c>
      <c r="E25" s="198"/>
      <c r="F25" s="388"/>
      <c r="G25" s="2172" t="s">
        <v>1123</v>
      </c>
      <c r="I25" s="1627"/>
      <c r="J25" s="1627"/>
      <c r="Q25" s="1634">
        <v>0</v>
      </c>
    </row>
    <row s="1638" customFormat="1" customHeight="1" ht="22.5" hidden="1">
      <c r="A26" s="346"/>
      <c r="B26" s="1163"/>
      <c r="C26" s="379"/>
      <c r="D26" s="350"/>
      <c r="E26" s="352" t="s">
        <v>1124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32D5F-4C7B-C98F-B8DC-AE1CB88AFC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686</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686</v>
      </c>
      <c r="D4" s="1676"/>
      <c r="E4" s="208" t="s">
        <v>1125</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686</v>
      </c>
      <c r="D6" s="1676"/>
      <c r="E6" s="209" t="s">
        <v>1126</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686</v>
      </c>
      <c r="D8" s="1676"/>
      <c r="E8" s="209" t="s">
        <v>1127</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686</v>
      </c>
      <c r="D10" s="1676"/>
      <c r="E10" s="209" t="s">
        <v>1128</v>
      </c>
      <c r="F10" s="1673"/>
      <c r="G10" s="1677"/>
      <c r="H10" s="1673" t="s">
        <v>303</v>
      </c>
      <c r="K10" s="1627"/>
      <c r="L10" s="1627" t="s">
        <v>1129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АО "Водоканал"</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297</v>
      </c>
      <c r="E18" s="2212"/>
      <c r="F18" s="2212"/>
      <c r="G18" s="2212"/>
      <c r="H18" s="2212"/>
      <c r="I18" s="2392" t="s">
        <v>298</v>
      </c>
      <c r="M18" s="86">
        <v>21</v>
      </c>
    </row>
    <row customHeight="1" ht="22.049999999999997">
      <c r="C19" s="99"/>
      <c r="D19" s="108" t="s">
        <v>87</v>
      </c>
      <c r="E19" s="111" t="s">
        <v>299</v>
      </c>
      <c r="F19" s="111"/>
      <c r="G19" s="111" t="s">
        <v>300</v>
      </c>
      <c r="H19" s="111" t="s">
        <v>387</v>
      </c>
      <c r="I19" s="2392"/>
      <c r="M19" s="86">
        <v>21</v>
      </c>
    </row>
    <row customHeight="1" ht="12" hidden="1">
      <c r="C20" s="99"/>
      <c r="D20" s="90"/>
      <c r="E20" s="90"/>
      <c r="F20" s="90"/>
      <c r="G20" s="90"/>
      <c r="H20" s="90"/>
      <c r="I20" s="90"/>
      <c r="M20" s="86">
        <v>0</v>
      </c>
    </row>
    <row customHeight="1" ht="14.699999999999998">
      <c r="A21" s="1686"/>
      <c r="C21" s="99"/>
      <c r="D21" s="150">
        <v>1</v>
      </c>
      <c r="E21" s="2464" t="s">
        <v>1130</v>
      </c>
      <c r="F21" s="2464"/>
      <c r="G21" s="2464"/>
      <c r="H21" s="2464"/>
      <c r="I21" s="211"/>
      <c r="M21" s="86">
        <v>14</v>
      </c>
    </row>
    <row customHeight="1" ht="21">
      <c r="A22" s="1686"/>
      <c r="C22" s="99"/>
      <c r="D22" s="150" t="s">
        <v>1019</v>
      </c>
      <c r="E22" s="197" t="s">
        <v>1131</v>
      </c>
      <c r="F22" s="201"/>
      <c r="G22" s="1740"/>
      <c r="H22" s="201" t="s">
        <v>303</v>
      </c>
      <c r="I22" s="154" t="s">
        <v>1132</v>
      </c>
      <c r="M22" s="86">
        <v>20</v>
      </c>
    </row>
    <row customHeight="1" ht="60">
      <c r="A23" s="1686"/>
      <c r="C23" s="99"/>
      <c r="D23" s="150" t="s">
        <v>1021</v>
      </c>
      <c r="E23" s="197" t="s">
        <v>1133</v>
      </c>
      <c r="F23" s="201"/>
      <c r="G23" s="260"/>
      <c r="H23" s="216"/>
      <c r="I23" s="261" t="s">
        <v>1134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303</v>
      </c>
      <c r="H24" s="216"/>
      <c r="I24" s="262" t="s">
        <v>628</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321</v>
      </c>
      <c r="E26" s="202"/>
      <c r="F26" s="201"/>
      <c r="G26" s="201" t="s">
        <v>303</v>
      </c>
      <c r="H26" s="216"/>
      <c r="I26" s="2172" t="s">
        <v>1135</v>
      </c>
      <c r="M26" s="86">
        <v>14</v>
      </c>
    </row>
    <row customHeight="1" ht="15.75">
      <c r="A27" s="1686" t="s">
        <v>98</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751</v>
      </c>
      <c r="E29" s="208" t="s">
        <v>1125</v>
      </c>
      <c r="F29" s="201"/>
      <c r="G29" s="260"/>
      <c r="H29" s="201" t="s">
        <v>303</v>
      </c>
      <c r="I29" s="2172" t="s">
        <v>1136</v>
      </c>
      <c r="M29" s="86">
        <v>20</v>
      </c>
    </row>
    <row customHeight="1" ht="15.75">
      <c r="A30" s="1686" t="s">
        <v>108</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1137</v>
      </c>
      <c r="E33" s="209" t="s">
        <v>1126</v>
      </c>
      <c r="F33" s="201"/>
      <c r="G33" s="260"/>
      <c r="H33" s="201" t="s">
        <v>303</v>
      </c>
      <c r="I33" s="2172" t="s">
        <v>1138</v>
      </c>
      <c r="M33" s="86">
        <v>14</v>
      </c>
    </row>
    <row customHeight="1" ht="15.75">
      <c r="A34" s="1686" t="s">
        <v>89</v>
      </c>
      <c r="C34" s="99"/>
      <c r="D34" s="112"/>
      <c r="E34" s="207" t="s">
        <v>319</v>
      </c>
      <c r="F34" s="203"/>
      <c r="G34" s="203"/>
      <c r="H34" s="204"/>
      <c r="I34" s="2174"/>
      <c r="M34" s="86">
        <v>15</v>
      </c>
    </row>
    <row customHeight="1" ht="25.2">
      <c r="A35" s="1686"/>
      <c r="C35" s="99"/>
      <c r="D35" s="150" t="s">
        <v>879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1139</v>
      </c>
      <c r="E36" s="209" t="s">
        <v>1127</v>
      </c>
      <c r="F36" s="201"/>
      <c r="G36" s="260"/>
      <c r="H36" s="201" t="s">
        <v>303</v>
      </c>
      <c r="I36" s="2146" t="s">
        <v>1140</v>
      </c>
      <c r="M36" s="86">
        <v>14</v>
      </c>
    </row>
    <row customHeight="1" ht="15.75">
      <c r="A37" s="1686" t="s">
        <v>90</v>
      </c>
      <c r="C37" s="99"/>
      <c r="D37" s="112"/>
      <c r="E37" s="207" t="s">
        <v>319</v>
      </c>
      <c r="F37" s="203"/>
      <c r="G37" s="203"/>
      <c r="H37" s="204"/>
      <c r="I37" s="2146"/>
      <c r="M37" s="86">
        <v>15</v>
      </c>
    </row>
    <row customHeight="1" ht="27.299999999999997">
      <c r="A38" s="1686"/>
      <c r="C38" s="99"/>
      <c r="D38" s="150" t="s">
        <v>880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881</v>
      </c>
      <c r="E39" s="209" t="s">
        <v>1128</v>
      </c>
      <c r="F39" s="201"/>
      <c r="G39" s="210"/>
      <c r="H39" s="201" t="s">
        <v>303</v>
      </c>
      <c r="I39" s="2172" t="s">
        <v>1141</v>
      </c>
      <c r="L39" s="158" t="s">
        <v>1129</v>
      </c>
      <c r="M39" s="86">
        <v>14</v>
      </c>
    </row>
    <row customHeight="1" ht="15.75">
      <c r="A40" s="1686" t="s">
        <v>109</v>
      </c>
      <c r="C40" s="99"/>
      <c r="D40" s="112"/>
      <c r="E40" s="207" t="s">
        <v>319</v>
      </c>
      <c r="F40" s="203"/>
      <c r="G40" s="203"/>
      <c r="H40" s="204"/>
      <c r="I40" s="2174"/>
      <c r="M40" s="86">
        <v>15</v>
      </c>
    </row>
    <row s="1826" customFormat="1" customHeight="1" ht="3">
      <c r="A41" s="1686"/>
      <c r="K41" s="199"/>
      <c r="L41" s="199"/>
      <c r="M41" s="143">
        <v>3</v>
      </c>
    </row>
    <row customHeight="1" ht="26.25">
      <c r="D42" s="1684" t="s">
        <v>801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DCF6-7E9A-20B4-4AAA-432368803A1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1142</v>
      </c>
      <c r="D3" s="347"/>
      <c r="E3" s="1034"/>
      <c r="F3" s="1034"/>
      <c r="G3" s="2430"/>
      <c r="H3" s="1503"/>
      <c r="I3" s="654" t="s">
        <v>1143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1144</v>
      </c>
      <c r="D6" s="347"/>
      <c r="E6" s="1034"/>
      <c r="F6" s="1034"/>
      <c r="G6" s="2430"/>
      <c r="H6" s="1503"/>
      <c r="I6" s="654" t="s">
        <v>1143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297</v>
      </c>
      <c r="F19" s="2212"/>
      <c r="G19" s="2212"/>
      <c r="H19" s="2212"/>
      <c r="I19" s="2212"/>
      <c r="J19" s="2212"/>
      <c r="K19" s="2212"/>
      <c r="L19" s="2212"/>
      <c r="M19" s="2392" t="s">
        <v>298</v>
      </c>
      <c r="AH19" s="377">
        <v>21</v>
      </c>
    </row>
    <row customHeight="1" ht="22.049999999999997">
      <c r="D20" s="379"/>
      <c r="E20" s="2280" t="s">
        <v>87</v>
      </c>
      <c r="F20" s="2227" t="s">
        <v>121</v>
      </c>
      <c r="G20" s="2227" t="s">
        <v>122</v>
      </c>
      <c r="H20" s="2389" t="s">
        <v>1145</v>
      </c>
      <c r="I20" s="2390"/>
      <c r="J20" s="2436"/>
      <c r="K20" s="2227" t="s">
        <v>300</v>
      </c>
      <c r="L20" s="2227" t="s">
        <v>387</v>
      </c>
      <c r="M20" s="2392"/>
      <c r="AH20" s="377">
        <v>21</v>
      </c>
    </row>
    <row customHeight="1" ht="22.049999999999997">
      <c r="D21" s="379"/>
      <c r="E21" s="2282"/>
      <c r="F21" s="2228"/>
      <c r="G21" s="2228"/>
      <c r="H21" s="2221" t="s">
        <v>1146</v>
      </c>
      <c r="I21" s="2223"/>
      <c r="J21" s="111" t="s">
        <v>1147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98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1142</v>
      </c>
      <c r="D25" s="2469"/>
      <c r="E25" s="2207"/>
      <c r="F25" s="2473"/>
      <c r="G25" s="2430"/>
      <c r="H25" s="1503"/>
      <c r="I25" s="654" t="s">
        <v>1143</v>
      </c>
      <c r="J25" s="574"/>
      <c r="K25" s="1503"/>
      <c r="L25" s="217"/>
      <c r="M25" s="2173"/>
      <c r="N25" s="337"/>
      <c r="O25" s="1627"/>
      <c r="P25" s="1627"/>
      <c r="AH25" s="1634">
        <v>0</v>
      </c>
    </row>
    <row customHeight="1" ht="0.75" hidden="1">
      <c r="A26" s="1783"/>
      <c r="B26" s="1783"/>
      <c r="C26" s="372" t="s">
        <v>1148</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1142</v>
      </c>
      <c r="D28" s="2465"/>
      <c r="E28" s="2466"/>
      <c r="F28" s="2467"/>
      <c r="G28" s="2430"/>
      <c r="H28" s="1503"/>
      <c r="I28" s="654" t="s">
        <v>1143</v>
      </c>
      <c r="J28" s="574"/>
      <c r="K28" s="1503"/>
      <c r="L28" s="217"/>
      <c r="M28" s="2173"/>
      <c r="N28" s="337"/>
      <c r="O28" s="1627"/>
      <c r="P28" s="1627"/>
      <c r="AH28" s="1634">
        <v>0</v>
      </c>
    </row>
    <row s="1638" customFormat="1" customHeight="1" ht="0.75" hidden="1">
      <c r="A29" s="1783"/>
      <c r="B29" s="1783"/>
      <c r="C29" s="372" t="s">
        <v>1148</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1142</v>
      </c>
      <c r="D31" s="2465"/>
      <c r="E31" s="2207"/>
      <c r="F31" s="2386"/>
      <c r="G31" s="2430"/>
      <c r="H31" s="1503"/>
      <c r="I31" s="654" t="s">
        <v>1143</v>
      </c>
      <c r="J31" s="574"/>
      <c r="K31" s="1503"/>
      <c r="L31" s="217"/>
      <c r="M31" s="2173"/>
      <c r="N31" s="337"/>
      <c r="O31" s="1627"/>
      <c r="P31" s="1627"/>
      <c r="AH31" s="1634">
        <v>0</v>
      </c>
    </row>
    <row s="1638" customFormat="1" customHeight="1" ht="0.75" hidden="1">
      <c r="A32" s="1783"/>
      <c r="B32" s="1783"/>
      <c r="C32" s="372" t="s">
        <v>1148</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1142</v>
      </c>
      <c r="D34" s="2465"/>
      <c r="E34" s="2207"/>
      <c r="F34" s="2386"/>
      <c r="G34" s="2430"/>
      <c r="H34" s="1503"/>
      <c r="I34" s="654" t="s">
        <v>1143</v>
      </c>
      <c r="J34" s="574"/>
      <c r="K34" s="1503"/>
      <c r="L34" s="217"/>
      <c r="M34" s="2173"/>
      <c r="N34" s="337"/>
      <c r="O34" s="1627"/>
      <c r="P34" s="1627"/>
      <c r="AH34" s="1634">
        <v>0</v>
      </c>
    </row>
    <row s="1638" customFormat="1" customHeight="1" ht="0.75" hidden="1">
      <c r="A35" s="1783"/>
      <c r="B35" s="1783"/>
      <c r="C35" s="372" t="s">
        <v>1148</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1142</v>
      </c>
      <c r="D37" s="2465"/>
      <c r="E37" s="2207"/>
      <c r="F37" s="2386"/>
      <c r="G37" s="2430"/>
      <c r="H37" s="1503"/>
      <c r="I37" s="654" t="s">
        <v>1143</v>
      </c>
      <c r="J37" s="574"/>
      <c r="K37" s="1503"/>
      <c r="L37" s="217"/>
      <c r="M37" s="2173"/>
      <c r="N37" s="337"/>
      <c r="O37" s="1627"/>
      <c r="P37" s="1627"/>
      <c r="AH37" s="1634">
        <v>0</v>
      </c>
    </row>
    <row s="1638" customFormat="1" customHeight="1" ht="0.75" hidden="1">
      <c r="A38" s="1783"/>
      <c r="B38" s="1783"/>
      <c r="C38" s="372" t="s">
        <v>1148</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1142</v>
      </c>
      <c r="D40" s="2465"/>
      <c r="E40" s="2207"/>
      <c r="F40" s="2386"/>
      <c r="G40" s="2430"/>
      <c r="H40" s="1503"/>
      <c r="I40" s="654" t="s">
        <v>1143</v>
      </c>
      <c r="J40" s="574"/>
      <c r="K40" s="1503"/>
      <c r="L40" s="217"/>
      <c r="M40" s="2173"/>
      <c r="N40" s="337"/>
      <c r="O40" s="1627"/>
      <c r="P40" s="1627"/>
      <c r="AH40" s="1634">
        <v>0</v>
      </c>
    </row>
    <row s="1638" customFormat="1" customHeight="1" ht="0.75" hidden="1">
      <c r="A41" s="1783"/>
      <c r="B41" s="1783"/>
      <c r="C41" s="372" t="s">
        <v>1148</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1142</v>
      </c>
      <c r="D43" s="2465"/>
      <c r="E43" s="2207"/>
      <c r="F43" s="2386"/>
      <c r="G43" s="2430"/>
      <c r="H43" s="1503"/>
      <c r="I43" s="654" t="s">
        <v>1143</v>
      </c>
      <c r="J43" s="574"/>
      <c r="K43" s="1503"/>
      <c r="L43" s="217"/>
      <c r="M43" s="2173"/>
      <c r="N43" s="337"/>
      <c r="O43" s="1627"/>
      <c r="P43" s="1627"/>
      <c r="AH43" s="1634">
        <v>0</v>
      </c>
    </row>
    <row s="1638" customFormat="1" customHeight="1" ht="0.75" hidden="1">
      <c r="A44" s="1783"/>
      <c r="B44" s="1783"/>
      <c r="C44" s="372" t="s">
        <v>1148</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1142</v>
      </c>
      <c r="D46" s="2465"/>
      <c r="E46" s="2207"/>
      <c r="F46" s="2386"/>
      <c r="G46" s="2430"/>
      <c r="H46" s="1503"/>
      <c r="I46" s="654" t="s">
        <v>1143</v>
      </c>
      <c r="J46" s="574"/>
      <c r="K46" s="1503"/>
      <c r="L46" s="217"/>
      <c r="M46" s="2173"/>
      <c r="N46" s="337"/>
      <c r="O46" s="1627"/>
      <c r="P46" s="1627"/>
      <c r="AH46" s="1634">
        <v>0</v>
      </c>
    </row>
    <row s="1638" customFormat="1" customHeight="1" ht="0.75" hidden="1">
      <c r="A47" s="1783"/>
      <c r="B47" s="1783"/>
      <c r="C47" s="372" t="s">
        <v>1148</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1142</v>
      </c>
      <c r="D49" s="2465"/>
      <c r="E49" s="2207"/>
      <c r="F49" s="2386"/>
      <c r="G49" s="2430"/>
      <c r="H49" s="1503"/>
      <c r="I49" s="654" t="s">
        <v>1143</v>
      </c>
      <c r="J49" s="574"/>
      <c r="K49" s="1503"/>
      <c r="L49" s="217"/>
      <c r="M49" s="2173"/>
      <c r="N49" s="337"/>
      <c r="O49" s="1627"/>
      <c r="P49" s="1627"/>
      <c r="AH49" s="1634">
        <v>0</v>
      </c>
    </row>
    <row s="1638" customFormat="1" customHeight="1" ht="0.75" hidden="1">
      <c r="A50" s="1783"/>
      <c r="B50" s="1783"/>
      <c r="C50" s="372" t="s">
        <v>1148</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1142</v>
      </c>
      <c r="D52" s="2465"/>
      <c r="E52" s="2207"/>
      <c r="F52" s="2386"/>
      <c r="G52" s="2430"/>
      <c r="H52" s="1503"/>
      <c r="I52" s="654" t="s">
        <v>1143</v>
      </c>
      <c r="J52" s="574"/>
      <c r="K52" s="1503"/>
      <c r="L52" s="217"/>
      <c r="M52" s="2173"/>
      <c r="N52" s="337"/>
      <c r="O52" s="1627"/>
      <c r="P52" s="1627"/>
      <c r="AH52" s="1634">
        <v>0</v>
      </c>
    </row>
    <row s="1638" customFormat="1" customHeight="1" ht="0.75" hidden="1">
      <c r="A53" s="1783"/>
      <c r="B53" s="1783"/>
      <c r="C53" s="372" t="s">
        <v>1148</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1142</v>
      </c>
      <c r="D55" s="2465"/>
      <c r="E55" s="2207"/>
      <c r="F55" s="2386"/>
      <c r="G55" s="2430"/>
      <c r="H55" s="1503"/>
      <c r="I55" s="654" t="s">
        <v>1143</v>
      </c>
      <c r="J55" s="574"/>
      <c r="K55" s="1503"/>
      <c r="L55" s="217"/>
      <c r="M55" s="2173"/>
      <c r="N55" s="337"/>
      <c r="O55" s="1627"/>
      <c r="P55" s="1627"/>
      <c r="AH55" s="1634">
        <v>0</v>
      </c>
    </row>
    <row s="1638" customFormat="1" customHeight="1" ht="0.75" hidden="1">
      <c r="A56" s="1783"/>
      <c r="B56" s="1783"/>
      <c r="C56" s="372" t="s">
        <v>1148</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1142</v>
      </c>
      <c r="D58" s="2465"/>
      <c r="E58" s="2207"/>
      <c r="F58" s="2386"/>
      <c r="G58" s="2430"/>
      <c r="H58" s="1503"/>
      <c r="I58" s="654" t="s">
        <v>1143</v>
      </c>
      <c r="J58" s="574"/>
      <c r="K58" s="1503"/>
      <c r="L58" s="217"/>
      <c r="M58" s="2173"/>
      <c r="N58" s="337"/>
      <c r="O58" s="1627"/>
      <c r="P58" s="1627"/>
      <c r="AH58" s="1634">
        <v>0</v>
      </c>
    </row>
    <row s="1638" customFormat="1" customHeight="1" ht="0.75" hidden="1">
      <c r="A59" s="1783"/>
      <c r="B59" s="1783"/>
      <c r="C59" s="372" t="s">
        <v>1148</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1142</v>
      </c>
      <c r="D61" s="2465"/>
      <c r="E61" s="2207"/>
      <c r="F61" s="2386"/>
      <c r="G61" s="2430"/>
      <c r="H61" s="1503"/>
      <c r="I61" s="654" t="s">
        <v>1143</v>
      </c>
      <c r="J61" s="574"/>
      <c r="K61" s="1503"/>
      <c r="L61" s="217"/>
      <c r="M61" s="2173"/>
      <c r="N61" s="337"/>
      <c r="O61" s="1627"/>
      <c r="P61" s="1627"/>
      <c r="AH61" s="1634">
        <v>0</v>
      </c>
    </row>
    <row s="1638" customFormat="1" customHeight="1" ht="0.75" hidden="1">
      <c r="A62" s="1783"/>
      <c r="B62" s="1783"/>
      <c r="C62" s="372" t="s">
        <v>1148</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1142</v>
      </c>
      <c r="D64" s="2465"/>
      <c r="E64" s="2207"/>
      <c r="F64" s="2386"/>
      <c r="G64" s="2430"/>
      <c r="H64" s="1503"/>
      <c r="I64" s="654" t="s">
        <v>1143</v>
      </c>
      <c r="J64" s="574"/>
      <c r="K64" s="1503"/>
      <c r="L64" s="217"/>
      <c r="M64" s="2173"/>
      <c r="N64" s="337"/>
      <c r="O64" s="1627"/>
      <c r="P64" s="1627"/>
      <c r="AH64" s="1634">
        <v>0</v>
      </c>
    </row>
    <row s="1638" customFormat="1" customHeight="1" ht="0.75" hidden="1">
      <c r="A65" s="1783"/>
      <c r="B65" s="1783"/>
      <c r="C65" s="372" t="s">
        <v>1148</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1142</v>
      </c>
      <c r="D67" s="2465"/>
      <c r="E67" s="2207"/>
      <c r="F67" s="2386"/>
      <c r="G67" s="2430"/>
      <c r="H67" s="1503"/>
      <c r="I67" s="654" t="s">
        <v>1143</v>
      </c>
      <c r="J67" s="574"/>
      <c r="K67" s="1503"/>
      <c r="L67" s="217"/>
      <c r="M67" s="2173"/>
      <c r="N67" s="337"/>
      <c r="O67" s="1627"/>
      <c r="P67" s="1627"/>
      <c r="AH67" s="1634">
        <v>0</v>
      </c>
    </row>
    <row s="1638" customFormat="1" customHeight="1" ht="0.75" hidden="1">
      <c r="A68" s="1783"/>
      <c r="B68" s="1783"/>
      <c r="C68" s="372" t="s">
        <v>1148</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1142</v>
      </c>
      <c r="D70" s="2465"/>
      <c r="E70" s="2207"/>
      <c r="F70" s="2386"/>
      <c r="G70" s="2430"/>
      <c r="H70" s="1503"/>
      <c r="I70" s="654" t="s">
        <v>1143</v>
      </c>
      <c r="J70" s="574"/>
      <c r="K70" s="1503"/>
      <c r="L70" s="217"/>
      <c r="M70" s="2173"/>
      <c r="N70" s="337"/>
      <c r="O70" s="1627"/>
      <c r="P70" s="1627"/>
      <c r="AH70" s="1634">
        <v>0</v>
      </c>
    </row>
    <row s="1638" customFormat="1" customHeight="1" ht="0.75" hidden="1">
      <c r="A71" s="1783"/>
      <c r="B71" s="1783"/>
      <c r="C71" s="372" t="s">
        <v>1148</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1142</v>
      </c>
      <c r="D73" s="2465"/>
      <c r="E73" s="2207"/>
      <c r="F73" s="2386"/>
      <c r="G73" s="2430"/>
      <c r="H73" s="1503"/>
      <c r="I73" s="654" t="s">
        <v>1143</v>
      </c>
      <c r="J73" s="574"/>
      <c r="K73" s="1503"/>
      <c r="L73" s="217"/>
      <c r="M73" s="2173"/>
      <c r="N73" s="337"/>
      <c r="O73" s="1627"/>
      <c r="P73" s="1627"/>
      <c r="AH73" s="1634">
        <v>0</v>
      </c>
    </row>
    <row s="1638" customFormat="1" customHeight="1" ht="0.75" hidden="1">
      <c r="A74" s="1783"/>
      <c r="B74" s="1783"/>
      <c r="C74" s="372" t="s">
        <v>1148</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1142</v>
      </c>
      <c r="D76" s="2465"/>
      <c r="E76" s="2207"/>
      <c r="F76" s="2386"/>
      <c r="G76" s="2430"/>
      <c r="H76" s="1503"/>
      <c r="I76" s="654" t="s">
        <v>1143</v>
      </c>
      <c r="J76" s="574"/>
      <c r="K76" s="1503"/>
      <c r="L76" s="217"/>
      <c r="M76" s="2173"/>
      <c r="N76" s="337"/>
      <c r="O76" s="1627"/>
      <c r="P76" s="1627"/>
      <c r="AH76" s="1634">
        <v>0</v>
      </c>
    </row>
    <row s="1638" customFormat="1" customHeight="1" ht="0.75" hidden="1">
      <c r="A77" s="1783"/>
      <c r="B77" s="1783"/>
      <c r="C77" s="372" t="s">
        <v>1148</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1142</v>
      </c>
      <c r="D79" s="2465"/>
      <c r="E79" s="2207"/>
      <c r="F79" s="2386"/>
      <c r="G79" s="2430"/>
      <c r="H79" s="1503"/>
      <c r="I79" s="654" t="s">
        <v>1143</v>
      </c>
      <c r="J79" s="574"/>
      <c r="K79" s="1503"/>
      <c r="L79" s="217"/>
      <c r="M79" s="2173"/>
      <c r="N79" s="337"/>
      <c r="O79" s="1627"/>
      <c r="P79" s="1627"/>
      <c r="AH79" s="1634">
        <v>0</v>
      </c>
    </row>
    <row s="1638" customFormat="1" customHeight="1" ht="0.75" hidden="1">
      <c r="A80" s="1783"/>
      <c r="B80" s="1783"/>
      <c r="C80" s="372" t="s">
        <v>1148</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1142</v>
      </c>
      <c r="D82" s="2465"/>
      <c r="E82" s="2207"/>
      <c r="F82" s="2386"/>
      <c r="G82" s="2430"/>
      <c r="H82" s="1503"/>
      <c r="I82" s="654" t="s">
        <v>1143</v>
      </c>
      <c r="J82" s="574"/>
      <c r="K82" s="1503"/>
      <c r="L82" s="217"/>
      <c r="M82" s="2173"/>
      <c r="N82" s="337"/>
      <c r="O82" s="1627"/>
      <c r="P82" s="1627"/>
      <c r="AH82" s="1634">
        <v>0</v>
      </c>
    </row>
    <row s="1638" customFormat="1" customHeight="1" ht="1.05">
      <c r="A83" s="1783"/>
      <c r="B83" s="1783"/>
      <c r="C83" s="372" t="s">
        <v>1148</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303</v>
      </c>
      <c r="G85" s="201" t="s">
        <v>303</v>
      </c>
      <c r="H85" s="2221" t="s">
        <v>303</v>
      </c>
      <c r="I85" s="2223"/>
      <c r="J85" s="201" t="s">
        <v>303</v>
      </c>
      <c r="K85" s="201" t="s">
        <v>303</v>
      </c>
      <c r="L85" s="404"/>
      <c r="M85" s="348" t="s">
        <v>1149</v>
      </c>
      <c r="N85" s="337"/>
      <c r="AH85" s="377">
        <v>34</v>
      </c>
    </row>
    <row customHeight="1" ht="19.95">
      <c r="A86" s="1783"/>
      <c r="B86" s="1783"/>
      <c r="D86" s="379"/>
      <c r="E86" s="150" t="s">
        <v>89</v>
      </c>
      <c r="F86" s="2463" t="s">
        <v>1150</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1144</v>
      </c>
      <c r="D88" s="2465"/>
      <c r="E88" s="2207"/>
      <c r="F88" s="2386"/>
      <c r="G88" s="2430"/>
      <c r="H88" s="1503"/>
      <c r="I88" s="654" t="s">
        <v>1143</v>
      </c>
      <c r="J88" s="574"/>
      <c r="K88" s="1503"/>
      <c r="L88" s="217"/>
      <c r="M88" s="2173"/>
      <c r="N88" s="337"/>
      <c r="O88" s="1627"/>
      <c r="P88" s="1627"/>
      <c r="AH88" s="1634">
        <v>0</v>
      </c>
    </row>
    <row s="1638" customFormat="1" customHeight="1" ht="0.75" hidden="1">
      <c r="A89" s="1783"/>
      <c r="B89" s="1783"/>
      <c r="C89" s="372" t="s">
        <v>1151</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1144</v>
      </c>
      <c r="D91" s="2465"/>
      <c r="E91" s="2207"/>
      <c r="F91" s="2386"/>
      <c r="G91" s="2430"/>
      <c r="H91" s="1503"/>
      <c r="I91" s="654" t="s">
        <v>1143</v>
      </c>
      <c r="J91" s="574"/>
      <c r="K91" s="1503"/>
      <c r="L91" s="217"/>
      <c r="M91" s="1864"/>
      <c r="N91" s="337"/>
      <c r="O91" s="1627"/>
      <c r="P91" s="1627"/>
      <c r="AH91" s="1634">
        <v>0</v>
      </c>
    </row>
    <row s="1638" customFormat="1" customHeight="1" ht="0.75" hidden="1">
      <c r="A92" s="1783"/>
      <c r="B92" s="1783"/>
      <c r="C92" s="372" t="s">
        <v>1151</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1144</v>
      </c>
      <c r="D94" s="2465"/>
      <c r="E94" s="2207"/>
      <c r="F94" s="2386"/>
      <c r="G94" s="2430"/>
      <c r="H94" s="1503"/>
      <c r="I94" s="654" t="s">
        <v>1143</v>
      </c>
      <c r="J94" s="574"/>
      <c r="K94" s="1503"/>
      <c r="L94" s="217"/>
      <c r="M94" s="344"/>
      <c r="N94" s="337"/>
      <c r="O94" s="1627"/>
      <c r="P94" s="1627"/>
      <c r="AH94" s="1634">
        <v>0</v>
      </c>
    </row>
    <row s="1638" customFormat="1" customHeight="1" ht="0.75" hidden="1">
      <c r="A95" s="1783"/>
      <c r="B95" s="1783"/>
      <c r="C95" s="372" t="s">
        <v>1151</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1144</v>
      </c>
      <c r="D97" s="2465"/>
      <c r="E97" s="2207"/>
      <c r="F97" s="2386"/>
      <c r="G97" s="2430"/>
      <c r="H97" s="1503"/>
      <c r="I97" s="654" t="s">
        <v>1143</v>
      </c>
      <c r="J97" s="574"/>
      <c r="K97" s="1503"/>
      <c r="L97" s="217"/>
      <c r="M97" s="344"/>
      <c r="N97" s="337"/>
      <c r="O97" s="1627"/>
      <c r="P97" s="1627"/>
      <c r="AH97" s="1634">
        <v>0</v>
      </c>
    </row>
    <row s="1638" customFormat="1" customHeight="1" ht="0.75" hidden="1">
      <c r="A98" s="1783"/>
      <c r="B98" s="1783"/>
      <c r="C98" s="372" t="s">
        <v>1151</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1144</v>
      </c>
      <c r="D100" s="2465"/>
      <c r="E100" s="2207"/>
      <c r="F100" s="2386"/>
      <c r="G100" s="2430"/>
      <c r="H100" s="1503"/>
      <c r="I100" s="654" t="s">
        <v>1143</v>
      </c>
      <c r="J100" s="574"/>
      <c r="K100" s="1503"/>
      <c r="L100" s="217"/>
      <c r="M100" s="344"/>
      <c r="N100" s="337"/>
      <c r="O100" s="1627"/>
      <c r="P100" s="1627"/>
      <c r="AH100" s="1634">
        <v>0</v>
      </c>
    </row>
    <row s="1638" customFormat="1" customHeight="1" ht="0.75" hidden="1">
      <c r="A101" s="1783"/>
      <c r="B101" s="1783"/>
      <c r="C101" s="372" t="s">
        <v>1151</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1144</v>
      </c>
      <c r="D103" s="2465"/>
      <c r="E103" s="2207"/>
      <c r="F103" s="2386"/>
      <c r="G103" s="2430"/>
      <c r="H103" s="1503"/>
      <c r="I103" s="654" t="s">
        <v>1143</v>
      </c>
      <c r="J103" s="574"/>
      <c r="K103" s="1503"/>
      <c r="L103" s="217"/>
      <c r="M103" s="344"/>
      <c r="N103" s="337"/>
      <c r="O103" s="1627"/>
      <c r="P103" s="1627"/>
      <c r="AH103" s="1634">
        <v>0</v>
      </c>
    </row>
    <row s="1638" customFormat="1" customHeight="1" ht="0.75" hidden="1">
      <c r="A104" s="1783"/>
      <c r="B104" s="1783"/>
      <c r="C104" s="372" t="s">
        <v>1151</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1144</v>
      </c>
      <c r="D106" s="2465"/>
      <c r="E106" s="2207"/>
      <c r="F106" s="2386"/>
      <c r="G106" s="2430"/>
      <c r="H106" s="1503"/>
      <c r="I106" s="654" t="s">
        <v>1143</v>
      </c>
      <c r="J106" s="574"/>
      <c r="K106" s="1503"/>
      <c r="L106" s="217"/>
      <c r="M106" s="344"/>
      <c r="N106" s="337"/>
      <c r="O106" s="1627"/>
      <c r="P106" s="1627"/>
      <c r="AH106" s="1634">
        <v>0</v>
      </c>
    </row>
    <row s="1638" customFormat="1" customHeight="1" ht="0.75" hidden="1">
      <c r="A107" s="1783"/>
      <c r="B107" s="1783"/>
      <c r="C107" s="372" t="s">
        <v>1151</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1144</v>
      </c>
      <c r="D109" s="2465"/>
      <c r="E109" s="2207"/>
      <c r="F109" s="2386"/>
      <c r="G109" s="2430"/>
      <c r="H109" s="1503"/>
      <c r="I109" s="654" t="s">
        <v>1143</v>
      </c>
      <c r="J109" s="574"/>
      <c r="K109" s="1503"/>
      <c r="L109" s="217"/>
      <c r="M109" s="344"/>
      <c r="N109" s="337"/>
      <c r="O109" s="1627"/>
      <c r="P109" s="1627"/>
      <c r="AH109" s="1634">
        <v>0</v>
      </c>
    </row>
    <row s="1638" customFormat="1" customHeight="1" ht="0.75" hidden="1">
      <c r="A110" s="1783"/>
      <c r="B110" s="1783"/>
      <c r="C110" s="372" t="s">
        <v>1151</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1144</v>
      </c>
      <c r="D112" s="2465"/>
      <c r="E112" s="2207"/>
      <c r="F112" s="2386"/>
      <c r="G112" s="2430"/>
      <c r="H112" s="1503"/>
      <c r="I112" s="654" t="s">
        <v>1143</v>
      </c>
      <c r="J112" s="574"/>
      <c r="K112" s="1503"/>
      <c r="L112" s="217"/>
      <c r="M112" s="344"/>
      <c r="N112" s="337"/>
      <c r="O112" s="1627"/>
      <c r="P112" s="1627"/>
      <c r="AH112" s="1634">
        <v>0</v>
      </c>
    </row>
    <row s="1638" customFormat="1" customHeight="1" ht="0.75" hidden="1">
      <c r="A113" s="1783"/>
      <c r="B113" s="1783"/>
      <c r="C113" s="372" t="s">
        <v>1151</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1144</v>
      </c>
      <c r="D115" s="2465"/>
      <c r="E115" s="2207"/>
      <c r="F115" s="2386"/>
      <c r="G115" s="2430"/>
      <c r="H115" s="1503"/>
      <c r="I115" s="654" t="s">
        <v>1143</v>
      </c>
      <c r="J115" s="574"/>
      <c r="K115" s="1503"/>
      <c r="L115" s="217"/>
      <c r="M115" s="344"/>
      <c r="N115" s="337"/>
      <c r="O115" s="1627"/>
      <c r="P115" s="1627"/>
      <c r="AH115" s="1634">
        <v>0</v>
      </c>
    </row>
    <row s="1638" customFormat="1" customHeight="1" ht="0.75" hidden="1">
      <c r="A116" s="1783"/>
      <c r="B116" s="1783"/>
      <c r="C116" s="372" t="s">
        <v>1151</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1144</v>
      </c>
      <c r="D118" s="2465"/>
      <c r="E118" s="2207"/>
      <c r="F118" s="2386"/>
      <c r="G118" s="2430"/>
      <c r="H118" s="1503"/>
      <c r="I118" s="654" t="s">
        <v>1143</v>
      </c>
      <c r="J118" s="574"/>
      <c r="K118" s="1503"/>
      <c r="L118" s="217"/>
      <c r="M118" s="344"/>
      <c r="N118" s="337"/>
      <c r="O118" s="1627"/>
      <c r="P118" s="1627"/>
      <c r="AH118" s="1634">
        <v>0</v>
      </c>
    </row>
    <row s="1638" customFormat="1" customHeight="1" ht="0.75" hidden="1">
      <c r="A119" s="1783"/>
      <c r="B119" s="1783"/>
      <c r="C119" s="372" t="s">
        <v>1151</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1144</v>
      </c>
      <c r="D121" s="2465"/>
      <c r="E121" s="2207"/>
      <c r="F121" s="2386"/>
      <c r="G121" s="2430"/>
      <c r="H121" s="1503"/>
      <c r="I121" s="654" t="s">
        <v>1143</v>
      </c>
      <c r="J121" s="574"/>
      <c r="K121" s="1503"/>
      <c r="L121" s="217"/>
      <c r="M121" s="344"/>
      <c r="N121" s="337"/>
      <c r="O121" s="1627"/>
      <c r="P121" s="1627"/>
      <c r="AH121" s="1634">
        <v>0</v>
      </c>
    </row>
    <row s="1638" customFormat="1" customHeight="1" ht="0.75" hidden="1">
      <c r="A122" s="1783"/>
      <c r="B122" s="1783"/>
      <c r="C122" s="372" t="s">
        <v>1151</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1144</v>
      </c>
      <c r="D124" s="2465"/>
      <c r="E124" s="2207"/>
      <c r="F124" s="2386"/>
      <c r="G124" s="2430"/>
      <c r="H124" s="1503"/>
      <c r="I124" s="654" t="s">
        <v>1143</v>
      </c>
      <c r="J124" s="574"/>
      <c r="K124" s="1503"/>
      <c r="L124" s="217"/>
      <c r="M124" s="344"/>
      <c r="N124" s="337"/>
      <c r="O124" s="1627"/>
      <c r="P124" s="1627"/>
      <c r="AH124" s="1634">
        <v>0</v>
      </c>
    </row>
    <row s="1638" customFormat="1" customHeight="1" ht="0.75" hidden="1">
      <c r="A125" s="1783"/>
      <c r="B125" s="1783"/>
      <c r="C125" s="372" t="s">
        <v>1151</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1144</v>
      </c>
      <c r="D127" s="2465"/>
      <c r="E127" s="2207"/>
      <c r="F127" s="2386"/>
      <c r="G127" s="2430"/>
      <c r="H127" s="1503"/>
      <c r="I127" s="654" t="s">
        <v>1143</v>
      </c>
      <c r="J127" s="574"/>
      <c r="K127" s="1503"/>
      <c r="L127" s="217"/>
      <c r="M127" s="344"/>
      <c r="N127" s="337"/>
      <c r="O127" s="1627"/>
      <c r="P127" s="1627"/>
      <c r="AH127" s="1634">
        <v>0</v>
      </c>
    </row>
    <row s="1638" customFormat="1" customHeight="1" ht="0.75" hidden="1">
      <c r="A128" s="1783"/>
      <c r="B128" s="1783"/>
      <c r="C128" s="372" t="s">
        <v>1151</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1144</v>
      </c>
      <c r="D130" s="2465"/>
      <c r="E130" s="2207"/>
      <c r="F130" s="2386"/>
      <c r="G130" s="2430"/>
      <c r="H130" s="1503"/>
      <c r="I130" s="654" t="s">
        <v>1143</v>
      </c>
      <c r="J130" s="574"/>
      <c r="K130" s="1503"/>
      <c r="L130" s="217"/>
      <c r="M130" s="344"/>
      <c r="N130" s="337"/>
      <c r="O130" s="1627"/>
      <c r="P130" s="1627"/>
      <c r="AH130" s="1634">
        <v>0</v>
      </c>
    </row>
    <row s="1638" customFormat="1" customHeight="1" ht="0.75" hidden="1">
      <c r="A131" s="1783"/>
      <c r="B131" s="1783"/>
      <c r="C131" s="372" t="s">
        <v>1151</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1144</v>
      </c>
      <c r="D133" s="2465"/>
      <c r="E133" s="2207"/>
      <c r="F133" s="2386"/>
      <c r="G133" s="2430"/>
      <c r="H133" s="1503"/>
      <c r="I133" s="654" t="s">
        <v>1143</v>
      </c>
      <c r="J133" s="574"/>
      <c r="K133" s="1503"/>
      <c r="L133" s="217"/>
      <c r="M133" s="344"/>
      <c r="N133" s="337"/>
      <c r="O133" s="1627"/>
      <c r="P133" s="1627"/>
      <c r="AH133" s="1634">
        <v>0</v>
      </c>
    </row>
    <row s="1638" customFormat="1" customHeight="1" ht="0.75" hidden="1">
      <c r="A134" s="1783"/>
      <c r="B134" s="1783"/>
      <c r="C134" s="372" t="s">
        <v>1151</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1144</v>
      </c>
      <c r="D136" s="2465"/>
      <c r="E136" s="2207"/>
      <c r="F136" s="2386"/>
      <c r="G136" s="2430"/>
      <c r="H136" s="1503"/>
      <c r="I136" s="654" t="s">
        <v>1143</v>
      </c>
      <c r="J136" s="574"/>
      <c r="K136" s="1503"/>
      <c r="L136" s="217"/>
      <c r="M136" s="344"/>
      <c r="N136" s="337"/>
      <c r="O136" s="1627"/>
      <c r="P136" s="1627"/>
      <c r="AH136" s="1634">
        <v>0</v>
      </c>
    </row>
    <row s="1638" customFormat="1" customHeight="1" ht="0.75" hidden="1">
      <c r="A137" s="1783"/>
      <c r="B137" s="1783"/>
      <c r="C137" s="372" t="s">
        <v>1151</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1144</v>
      </c>
      <c r="D139" s="2465"/>
      <c r="E139" s="2207"/>
      <c r="F139" s="2386"/>
      <c r="G139" s="2430"/>
      <c r="H139" s="1503"/>
      <c r="I139" s="654" t="s">
        <v>1143</v>
      </c>
      <c r="J139" s="574"/>
      <c r="K139" s="1503"/>
      <c r="L139" s="217"/>
      <c r="M139" s="344"/>
      <c r="N139" s="337"/>
      <c r="O139" s="1627"/>
      <c r="P139" s="1627"/>
      <c r="AH139" s="1634">
        <v>0</v>
      </c>
    </row>
    <row s="1638" customFormat="1" customHeight="1" ht="0.75" hidden="1">
      <c r="A140" s="1783"/>
      <c r="B140" s="1783"/>
      <c r="C140" s="372" t="s">
        <v>1151</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1144</v>
      </c>
      <c r="D142" s="2465"/>
      <c r="E142" s="2207"/>
      <c r="F142" s="2386"/>
      <c r="G142" s="2430"/>
      <c r="H142" s="1503"/>
      <c r="I142" s="654" t="s">
        <v>1143</v>
      </c>
      <c r="J142" s="574"/>
      <c r="K142" s="1503"/>
      <c r="L142" s="217"/>
      <c r="M142" s="344"/>
      <c r="N142" s="337"/>
      <c r="O142" s="1627"/>
      <c r="P142" s="1627"/>
      <c r="AH142" s="1634">
        <v>0</v>
      </c>
    </row>
    <row s="1638" customFormat="1" customHeight="1" ht="0.75" hidden="1">
      <c r="A143" s="1783"/>
      <c r="B143" s="1783"/>
      <c r="C143" s="372" t="s">
        <v>1151</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1144</v>
      </c>
      <c r="D145" s="2465"/>
      <c r="E145" s="2207"/>
      <c r="F145" s="2386"/>
      <c r="G145" s="2430"/>
      <c r="H145" s="1503"/>
      <c r="I145" s="654" t="s">
        <v>1143</v>
      </c>
      <c r="J145" s="574"/>
      <c r="K145" s="1503"/>
      <c r="L145" s="217"/>
      <c r="M145" s="344"/>
      <c r="N145" s="337"/>
      <c r="O145" s="1627"/>
      <c r="P145" s="1627"/>
      <c r="AH145" s="1634">
        <v>0</v>
      </c>
    </row>
    <row s="1638" customFormat="1" customHeight="1" ht="1.05">
      <c r="A146" s="1783"/>
      <c r="B146" s="1783"/>
      <c r="C146" s="372" t="s">
        <v>1151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1144</v>
      </c>
      <c r="D149" s="2465"/>
      <c r="E149" s="2207"/>
      <c r="F149" s="2386"/>
      <c r="G149" s="2430"/>
      <c r="H149" s="1503"/>
      <c r="I149" s="654" t="s">
        <v>1143</v>
      </c>
      <c r="J149" s="574"/>
      <c r="K149" s="1503"/>
      <c r="L149" s="217"/>
      <c r="M149" s="2173"/>
      <c r="N149" s="337"/>
      <c r="O149" s="1627"/>
      <c r="P149" s="1627"/>
      <c r="AH149" s="1634">
        <v>0</v>
      </c>
    </row>
    <row s="1638" customFormat="1" customHeight="1" ht="0.75" hidden="1">
      <c r="A150" s="1783"/>
      <c r="B150" s="1783"/>
      <c r="C150" s="372" t="s">
        <v>1151</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1144</v>
      </c>
      <c r="D152" s="2465"/>
      <c r="E152" s="2207"/>
      <c r="F152" s="2386"/>
      <c r="G152" s="2430"/>
      <c r="H152" s="1503"/>
      <c r="I152" s="654" t="s">
        <v>1143</v>
      </c>
      <c r="J152" s="574"/>
      <c r="K152" s="1503"/>
      <c r="L152" s="217"/>
      <c r="M152" s="1864"/>
      <c r="N152" s="337"/>
      <c r="O152" s="1627"/>
      <c r="P152" s="1627"/>
      <c r="AH152" s="1634">
        <v>0</v>
      </c>
    </row>
    <row s="1638" customFormat="1" customHeight="1" ht="0.75" hidden="1">
      <c r="A153" s="1783"/>
      <c r="B153" s="1783"/>
      <c r="C153" s="372" t="s">
        <v>1151</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1144</v>
      </c>
      <c r="D155" s="2465"/>
      <c r="E155" s="2207"/>
      <c r="F155" s="2386"/>
      <c r="G155" s="2430"/>
      <c r="H155" s="1503"/>
      <c r="I155" s="654" t="s">
        <v>1143</v>
      </c>
      <c r="J155" s="574"/>
      <c r="K155" s="1503"/>
      <c r="L155" s="217"/>
      <c r="M155" s="344"/>
      <c r="N155" s="337"/>
      <c r="O155" s="1627"/>
      <c r="P155" s="1627"/>
      <c r="AH155" s="1634">
        <v>0</v>
      </c>
    </row>
    <row s="1638" customFormat="1" customHeight="1" ht="0.75" hidden="1">
      <c r="A156" s="1783"/>
      <c r="B156" s="1783"/>
      <c r="C156" s="372" t="s">
        <v>1151</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1144</v>
      </c>
      <c r="D158" s="2465"/>
      <c r="E158" s="2207"/>
      <c r="F158" s="2386"/>
      <c r="G158" s="2430"/>
      <c r="H158" s="1503"/>
      <c r="I158" s="654" t="s">
        <v>1143</v>
      </c>
      <c r="J158" s="574"/>
      <c r="K158" s="1503"/>
      <c r="L158" s="217"/>
      <c r="M158" s="344"/>
      <c r="N158" s="337"/>
      <c r="O158" s="1627"/>
      <c r="P158" s="1627"/>
      <c r="AH158" s="1634">
        <v>0</v>
      </c>
    </row>
    <row s="1638" customFormat="1" customHeight="1" ht="0.75" hidden="1">
      <c r="A159" s="1783"/>
      <c r="B159" s="1783"/>
      <c r="C159" s="372" t="s">
        <v>1151</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1144</v>
      </c>
      <c r="D161" s="2465"/>
      <c r="E161" s="2207"/>
      <c r="F161" s="2386"/>
      <c r="G161" s="2430"/>
      <c r="H161" s="1503"/>
      <c r="I161" s="654" t="s">
        <v>1143</v>
      </c>
      <c r="J161" s="574"/>
      <c r="K161" s="1503"/>
      <c r="L161" s="217"/>
      <c r="M161" s="344"/>
      <c r="N161" s="337"/>
      <c r="O161" s="1627"/>
      <c r="P161" s="1627"/>
      <c r="AH161" s="1634">
        <v>0</v>
      </c>
    </row>
    <row s="1638" customFormat="1" customHeight="1" ht="0.75" hidden="1">
      <c r="A162" s="1783"/>
      <c r="B162" s="1783"/>
      <c r="C162" s="372" t="s">
        <v>1151</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1144</v>
      </c>
      <c r="D164" s="2465"/>
      <c r="E164" s="2207"/>
      <c r="F164" s="2386"/>
      <c r="G164" s="2430"/>
      <c r="H164" s="1503"/>
      <c r="I164" s="654" t="s">
        <v>1143</v>
      </c>
      <c r="J164" s="574"/>
      <c r="K164" s="1503"/>
      <c r="L164" s="217"/>
      <c r="M164" s="344"/>
      <c r="N164" s="337"/>
      <c r="O164" s="1627"/>
      <c r="P164" s="1627"/>
      <c r="AH164" s="1634">
        <v>0</v>
      </c>
    </row>
    <row s="1638" customFormat="1" customHeight="1" ht="0.75" hidden="1">
      <c r="A165" s="1783"/>
      <c r="B165" s="1783"/>
      <c r="C165" s="372" t="s">
        <v>1151</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1144</v>
      </c>
      <c r="D167" s="2465"/>
      <c r="E167" s="2207"/>
      <c r="F167" s="2386"/>
      <c r="G167" s="2430"/>
      <c r="H167" s="1503"/>
      <c r="I167" s="654" t="s">
        <v>1143</v>
      </c>
      <c r="J167" s="574"/>
      <c r="K167" s="1503"/>
      <c r="L167" s="217"/>
      <c r="M167" s="344"/>
      <c r="N167" s="337"/>
      <c r="O167" s="1627"/>
      <c r="P167" s="1627"/>
      <c r="AH167" s="1634">
        <v>0</v>
      </c>
    </row>
    <row s="1638" customFormat="1" customHeight="1" ht="0.75" hidden="1">
      <c r="A168" s="1783"/>
      <c r="B168" s="1783"/>
      <c r="C168" s="372" t="s">
        <v>1151</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1144</v>
      </c>
      <c r="D170" s="2465"/>
      <c r="E170" s="2207"/>
      <c r="F170" s="2386"/>
      <c r="G170" s="2430"/>
      <c r="H170" s="1503"/>
      <c r="I170" s="654" t="s">
        <v>1143</v>
      </c>
      <c r="J170" s="574"/>
      <c r="K170" s="1503"/>
      <c r="L170" s="217"/>
      <c r="M170" s="344"/>
      <c r="N170" s="337"/>
      <c r="O170" s="1627"/>
      <c r="P170" s="1627"/>
      <c r="AH170" s="1634">
        <v>0</v>
      </c>
    </row>
    <row s="1638" customFormat="1" customHeight="1" ht="0.75" hidden="1">
      <c r="A171" s="1783"/>
      <c r="B171" s="1783"/>
      <c r="C171" s="372" t="s">
        <v>1151</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1144</v>
      </c>
      <c r="D173" s="2465"/>
      <c r="E173" s="2207"/>
      <c r="F173" s="2386"/>
      <c r="G173" s="2430"/>
      <c r="H173" s="1503"/>
      <c r="I173" s="654" t="s">
        <v>1143</v>
      </c>
      <c r="J173" s="574"/>
      <c r="K173" s="1503"/>
      <c r="L173" s="217"/>
      <c r="M173" s="344"/>
      <c r="N173" s="337"/>
      <c r="O173" s="1627"/>
      <c r="P173" s="1627"/>
      <c r="AH173" s="1634">
        <v>0</v>
      </c>
    </row>
    <row s="1638" customFormat="1" customHeight="1" ht="0.75" hidden="1">
      <c r="A174" s="1783"/>
      <c r="B174" s="1783"/>
      <c r="C174" s="372" t="s">
        <v>1151</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1144</v>
      </c>
      <c r="D176" s="2465"/>
      <c r="E176" s="2207"/>
      <c r="F176" s="2386"/>
      <c r="G176" s="2430"/>
      <c r="H176" s="1503"/>
      <c r="I176" s="654" t="s">
        <v>1143</v>
      </c>
      <c r="J176" s="574"/>
      <c r="K176" s="1503"/>
      <c r="L176" s="217"/>
      <c r="M176" s="344"/>
      <c r="N176" s="337"/>
      <c r="O176" s="1627"/>
      <c r="P176" s="1627"/>
      <c r="AH176" s="1634">
        <v>0</v>
      </c>
    </row>
    <row s="1638" customFormat="1" customHeight="1" ht="0.75" hidden="1">
      <c r="A177" s="1783"/>
      <c r="B177" s="1783"/>
      <c r="C177" s="372" t="s">
        <v>1151</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1144</v>
      </c>
      <c r="D179" s="2465"/>
      <c r="E179" s="2207"/>
      <c r="F179" s="2386"/>
      <c r="G179" s="2430"/>
      <c r="H179" s="1503"/>
      <c r="I179" s="654" t="s">
        <v>1143</v>
      </c>
      <c r="J179" s="574"/>
      <c r="K179" s="1503"/>
      <c r="L179" s="217"/>
      <c r="M179" s="344"/>
      <c r="N179" s="337"/>
      <c r="O179" s="1627"/>
      <c r="P179" s="1627"/>
      <c r="AH179" s="1634">
        <v>0</v>
      </c>
    </row>
    <row s="1638" customFormat="1" customHeight="1" ht="0.75" hidden="1">
      <c r="A180" s="1783"/>
      <c r="B180" s="1783"/>
      <c r="C180" s="372" t="s">
        <v>1151</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1144</v>
      </c>
      <c r="D182" s="2465"/>
      <c r="E182" s="2207"/>
      <c r="F182" s="2386"/>
      <c r="G182" s="2430"/>
      <c r="H182" s="1503"/>
      <c r="I182" s="654" t="s">
        <v>1143</v>
      </c>
      <c r="J182" s="574"/>
      <c r="K182" s="1503"/>
      <c r="L182" s="217"/>
      <c r="M182" s="344"/>
      <c r="N182" s="337"/>
      <c r="O182" s="1627"/>
      <c r="P182" s="1627"/>
      <c r="AH182" s="1634">
        <v>0</v>
      </c>
    </row>
    <row s="1638" customFormat="1" customHeight="1" ht="0.75" hidden="1">
      <c r="A183" s="1783"/>
      <c r="B183" s="1783"/>
      <c r="C183" s="372" t="s">
        <v>1151</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1144</v>
      </c>
      <c r="D185" s="2465"/>
      <c r="E185" s="2207"/>
      <c r="F185" s="2386"/>
      <c r="G185" s="2430"/>
      <c r="H185" s="1503"/>
      <c r="I185" s="654" t="s">
        <v>1143</v>
      </c>
      <c r="J185" s="574"/>
      <c r="K185" s="1503"/>
      <c r="L185" s="217"/>
      <c r="M185" s="344"/>
      <c r="N185" s="337"/>
      <c r="O185" s="1627"/>
      <c r="P185" s="1627"/>
      <c r="AH185" s="1634">
        <v>0</v>
      </c>
    </row>
    <row s="1638" customFormat="1" customHeight="1" ht="0.75" hidden="1">
      <c r="A186" s="1783"/>
      <c r="B186" s="1783"/>
      <c r="C186" s="372" t="s">
        <v>1151</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1144</v>
      </c>
      <c r="D188" s="2465"/>
      <c r="E188" s="2207"/>
      <c r="F188" s="2386"/>
      <c r="G188" s="2430"/>
      <c r="H188" s="1503"/>
      <c r="I188" s="654" t="s">
        <v>1143</v>
      </c>
      <c r="J188" s="574"/>
      <c r="K188" s="1503"/>
      <c r="L188" s="217"/>
      <c r="M188" s="344"/>
      <c r="N188" s="337"/>
      <c r="O188" s="1627"/>
      <c r="P188" s="1627"/>
      <c r="AH188" s="1634">
        <v>0</v>
      </c>
    </row>
    <row s="1638" customFormat="1" customHeight="1" ht="0.75" hidden="1">
      <c r="A189" s="1783"/>
      <c r="B189" s="1783"/>
      <c r="C189" s="372" t="s">
        <v>1151</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1144</v>
      </c>
      <c r="D191" s="2465"/>
      <c r="E191" s="2207"/>
      <c r="F191" s="2386"/>
      <c r="G191" s="2430"/>
      <c r="H191" s="1503"/>
      <c r="I191" s="654" t="s">
        <v>1143</v>
      </c>
      <c r="J191" s="574"/>
      <c r="K191" s="1503"/>
      <c r="L191" s="217"/>
      <c r="M191" s="344"/>
      <c r="N191" s="337"/>
      <c r="O191" s="1627"/>
      <c r="P191" s="1627"/>
      <c r="AH191" s="1634">
        <v>0</v>
      </c>
    </row>
    <row s="1638" customFormat="1" customHeight="1" ht="0.75" hidden="1">
      <c r="A192" s="1783"/>
      <c r="B192" s="1783"/>
      <c r="C192" s="372" t="s">
        <v>1151</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1144</v>
      </c>
      <c r="D194" s="2465"/>
      <c r="E194" s="2207"/>
      <c r="F194" s="2386"/>
      <c r="G194" s="2430"/>
      <c r="H194" s="1503"/>
      <c r="I194" s="654" t="s">
        <v>1143</v>
      </c>
      <c r="J194" s="574"/>
      <c r="K194" s="1503"/>
      <c r="L194" s="217"/>
      <c r="M194" s="344"/>
      <c r="N194" s="337"/>
      <c r="O194" s="1627"/>
      <c r="P194" s="1627"/>
      <c r="AH194" s="1634">
        <v>0</v>
      </c>
    </row>
    <row s="1638" customFormat="1" customHeight="1" ht="0.75" hidden="1">
      <c r="A195" s="1783"/>
      <c r="B195" s="1783"/>
      <c r="C195" s="372" t="s">
        <v>1151</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1144</v>
      </c>
      <c r="D197" s="2465"/>
      <c r="E197" s="2207"/>
      <c r="F197" s="2386"/>
      <c r="G197" s="2430"/>
      <c r="H197" s="1503"/>
      <c r="I197" s="654" t="s">
        <v>1143</v>
      </c>
      <c r="J197" s="574"/>
      <c r="K197" s="1503"/>
      <c r="L197" s="217"/>
      <c r="M197" s="344"/>
      <c r="N197" s="337"/>
      <c r="O197" s="1627"/>
      <c r="P197" s="1627"/>
      <c r="AH197" s="1634">
        <v>0</v>
      </c>
    </row>
    <row s="1638" customFormat="1" customHeight="1" ht="0.75" hidden="1">
      <c r="A198" s="1783"/>
      <c r="B198" s="1783"/>
      <c r="C198" s="372" t="s">
        <v>1151</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1144</v>
      </c>
      <c r="D200" s="2465"/>
      <c r="E200" s="2207"/>
      <c r="F200" s="2386"/>
      <c r="G200" s="2430"/>
      <c r="H200" s="1503"/>
      <c r="I200" s="654" t="s">
        <v>1143</v>
      </c>
      <c r="J200" s="574"/>
      <c r="K200" s="1503"/>
      <c r="L200" s="217"/>
      <c r="M200" s="344"/>
      <c r="N200" s="337"/>
      <c r="O200" s="1627"/>
      <c r="P200" s="1627"/>
      <c r="AH200" s="1634">
        <v>0</v>
      </c>
    </row>
    <row s="1638" customFormat="1" customHeight="1" ht="0.75" hidden="1">
      <c r="A201" s="1783"/>
      <c r="B201" s="1783"/>
      <c r="C201" s="372" t="s">
        <v>1151</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1144</v>
      </c>
      <c r="D203" s="2465"/>
      <c r="E203" s="2207"/>
      <c r="F203" s="2386"/>
      <c r="G203" s="2430"/>
      <c r="H203" s="1503"/>
      <c r="I203" s="654" t="s">
        <v>1143</v>
      </c>
      <c r="J203" s="574"/>
      <c r="K203" s="1503"/>
      <c r="L203" s="217"/>
      <c r="M203" s="344"/>
      <c r="N203" s="337"/>
      <c r="O203" s="1627"/>
      <c r="P203" s="1627"/>
      <c r="AH203" s="1634">
        <v>0</v>
      </c>
    </row>
    <row s="1638" customFormat="1" customHeight="1" ht="0.75" hidden="1">
      <c r="A204" s="1783"/>
      <c r="B204" s="1783"/>
      <c r="C204" s="372" t="s">
        <v>1151</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1144</v>
      </c>
      <c r="D206" s="2465"/>
      <c r="E206" s="2207"/>
      <c r="F206" s="2386"/>
      <c r="G206" s="2430"/>
      <c r="H206" s="1503"/>
      <c r="I206" s="654" t="s">
        <v>1143</v>
      </c>
      <c r="J206" s="574"/>
      <c r="K206" s="1503"/>
      <c r="L206" s="217"/>
      <c r="M206" s="344"/>
      <c r="N206" s="337"/>
      <c r="O206" s="1627"/>
      <c r="P206" s="1627"/>
      <c r="AH206" s="1634">
        <v>0</v>
      </c>
    </row>
    <row s="1638" customFormat="1" customHeight="1" ht="1.05">
      <c r="A207" s="1783"/>
      <c r="B207" s="1783"/>
      <c r="C207" s="372" t="s">
        <v>1151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1144</v>
      </c>
      <c r="D210" s="2465"/>
      <c r="E210" s="2207"/>
      <c r="F210" s="2386"/>
      <c r="G210" s="2430"/>
      <c r="H210" s="1503"/>
      <c r="I210" s="654" t="s">
        <v>1143</v>
      </c>
      <c r="J210" s="574"/>
      <c r="K210" s="1503"/>
      <c r="L210" s="217"/>
      <c r="M210" s="2173"/>
      <c r="N210" s="337"/>
      <c r="O210" s="1627"/>
      <c r="P210" s="1627"/>
      <c r="AH210" s="1634">
        <v>0</v>
      </c>
    </row>
    <row s="1638" customFormat="1" customHeight="1" ht="0.75" hidden="1">
      <c r="A211" s="1783"/>
      <c r="B211" s="1783"/>
      <c r="C211" s="372" t="s">
        <v>1151</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1144</v>
      </c>
      <c r="D213" s="2465"/>
      <c r="E213" s="2207"/>
      <c r="F213" s="2386"/>
      <c r="G213" s="2430"/>
      <c r="H213" s="1503"/>
      <c r="I213" s="654" t="s">
        <v>1143</v>
      </c>
      <c r="J213" s="574"/>
      <c r="K213" s="1503"/>
      <c r="L213" s="217"/>
      <c r="M213" s="1864"/>
      <c r="N213" s="337"/>
      <c r="O213" s="1627"/>
      <c r="P213" s="1627"/>
      <c r="AH213" s="1634">
        <v>0</v>
      </c>
    </row>
    <row s="1638" customFormat="1" customHeight="1" ht="0.75" hidden="1">
      <c r="A214" s="1783"/>
      <c r="B214" s="1783"/>
      <c r="C214" s="372" t="s">
        <v>1151</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1144</v>
      </c>
      <c r="D216" s="2465"/>
      <c r="E216" s="2207"/>
      <c r="F216" s="2386"/>
      <c r="G216" s="2430"/>
      <c r="H216" s="1503"/>
      <c r="I216" s="654" t="s">
        <v>1143</v>
      </c>
      <c r="J216" s="574"/>
      <c r="K216" s="1503"/>
      <c r="L216" s="217"/>
      <c r="M216" s="344"/>
      <c r="N216" s="337"/>
      <c r="O216" s="1627"/>
      <c r="P216" s="1627"/>
      <c r="AH216" s="1634">
        <v>0</v>
      </c>
    </row>
    <row s="1638" customFormat="1" customHeight="1" ht="0.75" hidden="1">
      <c r="A217" s="1783"/>
      <c r="B217" s="1783"/>
      <c r="C217" s="372" t="s">
        <v>1151</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1144</v>
      </c>
      <c r="D219" s="2465"/>
      <c r="E219" s="2207"/>
      <c r="F219" s="2386"/>
      <c r="G219" s="2430"/>
      <c r="H219" s="1503"/>
      <c r="I219" s="654" t="s">
        <v>1143</v>
      </c>
      <c r="J219" s="574"/>
      <c r="K219" s="1503"/>
      <c r="L219" s="217"/>
      <c r="M219" s="344"/>
      <c r="N219" s="337"/>
      <c r="O219" s="1627"/>
      <c r="P219" s="1627"/>
      <c r="AH219" s="1634">
        <v>0</v>
      </c>
    </row>
    <row s="1638" customFormat="1" customHeight="1" ht="0.75" hidden="1">
      <c r="A220" s="1783"/>
      <c r="B220" s="1783"/>
      <c r="C220" s="372" t="s">
        <v>1151</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1144</v>
      </c>
      <c r="D222" s="2465"/>
      <c r="E222" s="2207"/>
      <c r="F222" s="2386"/>
      <c r="G222" s="2430"/>
      <c r="H222" s="1503"/>
      <c r="I222" s="654" t="s">
        <v>1143</v>
      </c>
      <c r="J222" s="574"/>
      <c r="K222" s="1503"/>
      <c r="L222" s="217"/>
      <c r="M222" s="344"/>
      <c r="N222" s="337"/>
      <c r="O222" s="1627"/>
      <c r="P222" s="1627"/>
      <c r="AH222" s="1634">
        <v>0</v>
      </c>
    </row>
    <row s="1638" customFormat="1" customHeight="1" ht="0.75" hidden="1">
      <c r="A223" s="1783"/>
      <c r="B223" s="1783"/>
      <c r="C223" s="372" t="s">
        <v>1151</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1144</v>
      </c>
      <c r="D225" s="2465"/>
      <c r="E225" s="2207"/>
      <c r="F225" s="2386"/>
      <c r="G225" s="2430"/>
      <c r="H225" s="1503"/>
      <c r="I225" s="654" t="s">
        <v>1143</v>
      </c>
      <c r="J225" s="574"/>
      <c r="K225" s="1503"/>
      <c r="L225" s="217"/>
      <c r="M225" s="344"/>
      <c r="N225" s="337"/>
      <c r="O225" s="1627"/>
      <c r="P225" s="1627"/>
      <c r="AH225" s="1634">
        <v>0</v>
      </c>
    </row>
    <row s="1638" customFormat="1" customHeight="1" ht="0.75" hidden="1">
      <c r="A226" s="1783"/>
      <c r="B226" s="1783"/>
      <c r="C226" s="372" t="s">
        <v>1151</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1144</v>
      </c>
      <c r="D228" s="2465"/>
      <c r="E228" s="2207"/>
      <c r="F228" s="2386"/>
      <c r="G228" s="2430"/>
      <c r="H228" s="1503"/>
      <c r="I228" s="654" t="s">
        <v>1143</v>
      </c>
      <c r="J228" s="574"/>
      <c r="K228" s="1503"/>
      <c r="L228" s="217"/>
      <c r="M228" s="344"/>
      <c r="N228" s="337"/>
      <c r="O228" s="1627"/>
      <c r="P228" s="1627"/>
      <c r="AH228" s="1634">
        <v>0</v>
      </c>
    </row>
    <row s="1638" customFormat="1" customHeight="1" ht="0.75" hidden="1">
      <c r="A229" s="1783"/>
      <c r="B229" s="1783"/>
      <c r="C229" s="372" t="s">
        <v>1151</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1144</v>
      </c>
      <c r="D231" s="2465"/>
      <c r="E231" s="2207"/>
      <c r="F231" s="2386"/>
      <c r="G231" s="2430"/>
      <c r="H231" s="1503"/>
      <c r="I231" s="654" t="s">
        <v>1143</v>
      </c>
      <c r="J231" s="574"/>
      <c r="K231" s="1503"/>
      <c r="L231" s="217"/>
      <c r="M231" s="344"/>
      <c r="N231" s="337"/>
      <c r="O231" s="1627"/>
      <c r="P231" s="1627"/>
      <c r="AH231" s="1634">
        <v>0</v>
      </c>
    </row>
    <row s="1638" customFormat="1" customHeight="1" ht="0.75" hidden="1">
      <c r="A232" s="1783"/>
      <c r="B232" s="1783"/>
      <c r="C232" s="372" t="s">
        <v>1151</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1144</v>
      </c>
      <c r="D234" s="2465"/>
      <c r="E234" s="2207"/>
      <c r="F234" s="2386"/>
      <c r="G234" s="2430"/>
      <c r="H234" s="1503"/>
      <c r="I234" s="654" t="s">
        <v>1143</v>
      </c>
      <c r="J234" s="574"/>
      <c r="K234" s="1503"/>
      <c r="L234" s="217"/>
      <c r="M234" s="344"/>
      <c r="N234" s="337"/>
      <c r="O234" s="1627"/>
      <c r="P234" s="1627"/>
      <c r="AH234" s="1634">
        <v>0</v>
      </c>
    </row>
    <row s="1638" customFormat="1" customHeight="1" ht="0.75" hidden="1">
      <c r="A235" s="1783"/>
      <c r="B235" s="1783"/>
      <c r="C235" s="372" t="s">
        <v>1151</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1144</v>
      </c>
      <c r="D237" s="2465"/>
      <c r="E237" s="2207"/>
      <c r="F237" s="2386"/>
      <c r="G237" s="2430"/>
      <c r="H237" s="1503"/>
      <c r="I237" s="654" t="s">
        <v>1143</v>
      </c>
      <c r="J237" s="574"/>
      <c r="K237" s="1503"/>
      <c r="L237" s="217"/>
      <c r="M237" s="344"/>
      <c r="N237" s="337"/>
      <c r="O237" s="1627"/>
      <c r="P237" s="1627"/>
      <c r="AH237" s="1634">
        <v>0</v>
      </c>
    </row>
    <row s="1638" customFormat="1" customHeight="1" ht="0.75" hidden="1">
      <c r="A238" s="1783"/>
      <c r="B238" s="1783"/>
      <c r="C238" s="372" t="s">
        <v>1151</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1144</v>
      </c>
      <c r="D240" s="2465"/>
      <c r="E240" s="2207"/>
      <c r="F240" s="2386"/>
      <c r="G240" s="2430"/>
      <c r="H240" s="1503"/>
      <c r="I240" s="654" t="s">
        <v>1143</v>
      </c>
      <c r="J240" s="574"/>
      <c r="K240" s="1503"/>
      <c r="L240" s="217"/>
      <c r="M240" s="344"/>
      <c r="N240" s="337"/>
      <c r="O240" s="1627"/>
      <c r="P240" s="1627"/>
      <c r="AH240" s="1634">
        <v>0</v>
      </c>
    </row>
    <row s="1638" customFormat="1" customHeight="1" ht="0.75" hidden="1">
      <c r="A241" s="1783"/>
      <c r="B241" s="1783"/>
      <c r="C241" s="372" t="s">
        <v>1151</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1144</v>
      </c>
      <c r="D243" s="2465"/>
      <c r="E243" s="2207"/>
      <c r="F243" s="2386"/>
      <c r="G243" s="2430"/>
      <c r="H243" s="1503"/>
      <c r="I243" s="654" t="s">
        <v>1143</v>
      </c>
      <c r="J243" s="574"/>
      <c r="K243" s="1503"/>
      <c r="L243" s="217"/>
      <c r="M243" s="344"/>
      <c r="N243" s="337"/>
      <c r="O243" s="1627"/>
      <c r="P243" s="1627"/>
      <c r="AH243" s="1634">
        <v>0</v>
      </c>
    </row>
    <row s="1638" customFormat="1" customHeight="1" ht="0.75" hidden="1">
      <c r="A244" s="1783"/>
      <c r="B244" s="1783"/>
      <c r="C244" s="372" t="s">
        <v>1151</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1144</v>
      </c>
      <c r="D246" s="2465"/>
      <c r="E246" s="2207"/>
      <c r="F246" s="2386"/>
      <c r="G246" s="2430"/>
      <c r="H246" s="1503"/>
      <c r="I246" s="654" t="s">
        <v>1143</v>
      </c>
      <c r="J246" s="574"/>
      <c r="K246" s="1503"/>
      <c r="L246" s="217"/>
      <c r="M246" s="344"/>
      <c r="N246" s="337"/>
      <c r="O246" s="1627"/>
      <c r="P246" s="1627"/>
      <c r="AH246" s="1634">
        <v>0</v>
      </c>
    </row>
    <row s="1638" customFormat="1" customHeight="1" ht="0.75" hidden="1">
      <c r="A247" s="1783"/>
      <c r="B247" s="1783"/>
      <c r="C247" s="372" t="s">
        <v>1151</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1144</v>
      </c>
      <c r="D249" s="2465"/>
      <c r="E249" s="2207"/>
      <c r="F249" s="2386"/>
      <c r="G249" s="2430"/>
      <c r="H249" s="1503"/>
      <c r="I249" s="654" t="s">
        <v>1143</v>
      </c>
      <c r="J249" s="574"/>
      <c r="K249" s="1503"/>
      <c r="L249" s="217"/>
      <c r="M249" s="344"/>
      <c r="N249" s="337"/>
      <c r="O249" s="1627"/>
      <c r="P249" s="1627"/>
      <c r="AH249" s="1634">
        <v>0</v>
      </c>
    </row>
    <row s="1638" customFormat="1" customHeight="1" ht="0.75" hidden="1">
      <c r="A250" s="1783"/>
      <c r="B250" s="1783"/>
      <c r="C250" s="372" t="s">
        <v>1151</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1144</v>
      </c>
      <c r="D252" s="2465"/>
      <c r="E252" s="2207"/>
      <c r="F252" s="2386"/>
      <c r="G252" s="2430"/>
      <c r="H252" s="1503"/>
      <c r="I252" s="654" t="s">
        <v>1143</v>
      </c>
      <c r="J252" s="574"/>
      <c r="K252" s="1503"/>
      <c r="L252" s="217"/>
      <c r="M252" s="344"/>
      <c r="N252" s="337"/>
      <c r="O252" s="1627"/>
      <c r="P252" s="1627"/>
      <c r="AH252" s="1634">
        <v>0</v>
      </c>
    </row>
    <row s="1638" customFormat="1" customHeight="1" ht="0.75" hidden="1">
      <c r="A253" s="1783"/>
      <c r="B253" s="1783"/>
      <c r="C253" s="372" t="s">
        <v>1151</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1144</v>
      </c>
      <c r="D255" s="2465"/>
      <c r="E255" s="2207"/>
      <c r="F255" s="2386"/>
      <c r="G255" s="2430"/>
      <c r="H255" s="1503"/>
      <c r="I255" s="654" t="s">
        <v>1143</v>
      </c>
      <c r="J255" s="574"/>
      <c r="K255" s="1503"/>
      <c r="L255" s="217"/>
      <c r="M255" s="344"/>
      <c r="N255" s="337"/>
      <c r="O255" s="1627"/>
      <c r="P255" s="1627"/>
      <c r="AH255" s="1634">
        <v>0</v>
      </c>
    </row>
    <row s="1638" customFormat="1" customHeight="1" ht="0.75" hidden="1">
      <c r="A256" s="1783"/>
      <c r="B256" s="1783"/>
      <c r="C256" s="372" t="s">
        <v>1151</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1144</v>
      </c>
      <c r="D258" s="2465"/>
      <c r="E258" s="2207"/>
      <c r="F258" s="2386"/>
      <c r="G258" s="2430"/>
      <c r="H258" s="1503"/>
      <c r="I258" s="654" t="s">
        <v>1143</v>
      </c>
      <c r="J258" s="574"/>
      <c r="K258" s="1503"/>
      <c r="L258" s="217"/>
      <c r="M258" s="344"/>
      <c r="N258" s="337"/>
      <c r="O258" s="1627"/>
      <c r="P258" s="1627"/>
      <c r="AH258" s="1634">
        <v>0</v>
      </c>
    </row>
    <row s="1638" customFormat="1" customHeight="1" ht="0.75" hidden="1">
      <c r="A259" s="1783"/>
      <c r="B259" s="1783"/>
      <c r="C259" s="372" t="s">
        <v>1151</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1144</v>
      </c>
      <c r="D261" s="2465"/>
      <c r="E261" s="2207"/>
      <c r="F261" s="2386"/>
      <c r="G261" s="2430"/>
      <c r="H261" s="1503"/>
      <c r="I261" s="654" t="s">
        <v>1143</v>
      </c>
      <c r="J261" s="574"/>
      <c r="K261" s="1503"/>
      <c r="L261" s="217"/>
      <c r="M261" s="344"/>
      <c r="N261" s="337"/>
      <c r="O261" s="1627"/>
      <c r="P261" s="1627"/>
      <c r="AH261" s="1634">
        <v>0</v>
      </c>
    </row>
    <row s="1638" customFormat="1" customHeight="1" ht="0.75" hidden="1">
      <c r="A262" s="1783"/>
      <c r="B262" s="1783"/>
      <c r="C262" s="372" t="s">
        <v>1151</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1144</v>
      </c>
      <c r="D264" s="2465"/>
      <c r="E264" s="2207"/>
      <c r="F264" s="2386"/>
      <c r="G264" s="2430"/>
      <c r="H264" s="1503"/>
      <c r="I264" s="654" t="s">
        <v>1143</v>
      </c>
      <c r="J264" s="574"/>
      <c r="K264" s="1503"/>
      <c r="L264" s="217"/>
      <c r="M264" s="344"/>
      <c r="N264" s="337"/>
      <c r="O264" s="1627"/>
      <c r="P264" s="1627"/>
      <c r="AH264" s="1634">
        <v>0</v>
      </c>
    </row>
    <row s="1638" customFormat="1" customHeight="1" ht="0.75" hidden="1">
      <c r="A265" s="1783"/>
      <c r="B265" s="1783"/>
      <c r="C265" s="372" t="s">
        <v>1151</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1144</v>
      </c>
      <c r="D267" s="2465"/>
      <c r="E267" s="2207"/>
      <c r="F267" s="2386"/>
      <c r="G267" s="2430"/>
      <c r="H267" s="1503"/>
      <c r="I267" s="654" t="s">
        <v>1143</v>
      </c>
      <c r="J267" s="574"/>
      <c r="K267" s="1503"/>
      <c r="L267" s="217"/>
      <c r="M267" s="344"/>
      <c r="N267" s="337"/>
      <c r="O267" s="1627"/>
      <c r="P267" s="1627"/>
      <c r="AH267" s="1634">
        <v>0</v>
      </c>
    </row>
    <row s="1638" customFormat="1" customHeight="1" ht="1.05">
      <c r="A268" s="1783"/>
      <c r="B268" s="1783"/>
      <c r="C268" s="372" t="s">
        <v>1151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1144</v>
      </c>
      <c r="D271" s="2465"/>
      <c r="E271" s="2207"/>
      <c r="F271" s="2386"/>
      <c r="G271" s="2430"/>
      <c r="H271" s="1503"/>
      <c r="I271" s="654" t="s">
        <v>1143</v>
      </c>
      <c r="J271" s="574"/>
      <c r="K271" s="1503"/>
      <c r="L271" s="217"/>
      <c r="M271" s="2173"/>
      <c r="N271" s="337"/>
      <c r="O271" s="1627"/>
      <c r="P271" s="1627"/>
      <c r="AH271" s="1634">
        <v>0</v>
      </c>
    </row>
    <row s="1638" customFormat="1" customHeight="1" ht="0.75" hidden="1">
      <c r="A272" s="1783"/>
      <c r="B272" s="1783"/>
      <c r="C272" s="372" t="s">
        <v>1151</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1144</v>
      </c>
      <c r="D274" s="2465"/>
      <c r="E274" s="2207"/>
      <c r="F274" s="2386"/>
      <c r="G274" s="2430"/>
      <c r="H274" s="1503"/>
      <c r="I274" s="654" t="s">
        <v>1143</v>
      </c>
      <c r="J274" s="574"/>
      <c r="K274" s="1503"/>
      <c r="L274" s="217"/>
      <c r="M274" s="1864"/>
      <c r="N274" s="337"/>
      <c r="O274" s="1627"/>
      <c r="P274" s="1627"/>
      <c r="AH274" s="1634">
        <v>0</v>
      </c>
    </row>
    <row s="1638" customFormat="1" customHeight="1" ht="0.75" hidden="1">
      <c r="A275" s="1783"/>
      <c r="B275" s="1783"/>
      <c r="C275" s="372" t="s">
        <v>1151</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1144</v>
      </c>
      <c r="D277" s="2465"/>
      <c r="E277" s="2207"/>
      <c r="F277" s="2386"/>
      <c r="G277" s="2430"/>
      <c r="H277" s="1503"/>
      <c r="I277" s="654" t="s">
        <v>1143</v>
      </c>
      <c r="J277" s="574"/>
      <c r="K277" s="1503"/>
      <c r="L277" s="217"/>
      <c r="M277" s="344"/>
      <c r="N277" s="337"/>
      <c r="O277" s="1627"/>
      <c r="P277" s="1627"/>
      <c r="AH277" s="1634">
        <v>0</v>
      </c>
    </row>
    <row s="1638" customFormat="1" customHeight="1" ht="0.75" hidden="1">
      <c r="A278" s="1783"/>
      <c r="B278" s="1783"/>
      <c r="C278" s="372" t="s">
        <v>1151</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1144</v>
      </c>
      <c r="D280" s="2465"/>
      <c r="E280" s="2207"/>
      <c r="F280" s="2386"/>
      <c r="G280" s="2430"/>
      <c r="H280" s="1503"/>
      <c r="I280" s="654" t="s">
        <v>1143</v>
      </c>
      <c r="J280" s="574"/>
      <c r="K280" s="1503"/>
      <c r="L280" s="217"/>
      <c r="M280" s="344"/>
      <c r="N280" s="337"/>
      <c r="O280" s="1627"/>
      <c r="P280" s="1627"/>
      <c r="AH280" s="1634">
        <v>0</v>
      </c>
    </row>
    <row s="1638" customFormat="1" customHeight="1" ht="0.75" hidden="1">
      <c r="A281" s="1783"/>
      <c r="B281" s="1783"/>
      <c r="C281" s="372" t="s">
        <v>1151</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1144</v>
      </c>
      <c r="D283" s="2465"/>
      <c r="E283" s="2207"/>
      <c r="F283" s="2386"/>
      <c r="G283" s="2430"/>
      <c r="H283" s="1503"/>
      <c r="I283" s="654" t="s">
        <v>1143</v>
      </c>
      <c r="J283" s="574"/>
      <c r="K283" s="1503"/>
      <c r="L283" s="217"/>
      <c r="M283" s="344"/>
      <c r="N283" s="337"/>
      <c r="O283" s="1627"/>
      <c r="P283" s="1627"/>
      <c r="AH283" s="1634">
        <v>0</v>
      </c>
    </row>
    <row s="1638" customFormat="1" customHeight="1" ht="0.75" hidden="1">
      <c r="A284" s="1783"/>
      <c r="B284" s="1783"/>
      <c r="C284" s="372" t="s">
        <v>1151</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1144</v>
      </c>
      <c r="D286" s="2465"/>
      <c r="E286" s="2207"/>
      <c r="F286" s="2386"/>
      <c r="G286" s="2430"/>
      <c r="H286" s="1503"/>
      <c r="I286" s="654" t="s">
        <v>1143</v>
      </c>
      <c r="J286" s="574"/>
      <c r="K286" s="1503"/>
      <c r="L286" s="217"/>
      <c r="M286" s="344"/>
      <c r="N286" s="337"/>
      <c r="O286" s="1627"/>
      <c r="P286" s="1627"/>
      <c r="AH286" s="1634">
        <v>0</v>
      </c>
    </row>
    <row s="1638" customFormat="1" customHeight="1" ht="0.75" hidden="1">
      <c r="A287" s="1783"/>
      <c r="B287" s="1783"/>
      <c r="C287" s="372" t="s">
        <v>1151</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1144</v>
      </c>
      <c r="D289" s="2465"/>
      <c r="E289" s="2207"/>
      <c r="F289" s="2386"/>
      <c r="G289" s="2430"/>
      <c r="H289" s="1503"/>
      <c r="I289" s="654" t="s">
        <v>1143</v>
      </c>
      <c r="J289" s="574"/>
      <c r="K289" s="1503"/>
      <c r="L289" s="217"/>
      <c r="M289" s="344"/>
      <c r="N289" s="337"/>
      <c r="O289" s="1627"/>
      <c r="P289" s="1627"/>
      <c r="AH289" s="1634">
        <v>0</v>
      </c>
    </row>
    <row s="1638" customFormat="1" customHeight="1" ht="0.75" hidden="1">
      <c r="A290" s="1783"/>
      <c r="B290" s="1783"/>
      <c r="C290" s="372" t="s">
        <v>1151</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1144</v>
      </c>
      <c r="D292" s="2465"/>
      <c r="E292" s="2207"/>
      <c r="F292" s="2386"/>
      <c r="G292" s="2430"/>
      <c r="H292" s="1503"/>
      <c r="I292" s="654" t="s">
        <v>1143</v>
      </c>
      <c r="J292" s="574"/>
      <c r="K292" s="1503"/>
      <c r="L292" s="217"/>
      <c r="M292" s="344"/>
      <c r="N292" s="337"/>
      <c r="O292" s="1627"/>
      <c r="P292" s="1627"/>
      <c r="AH292" s="1634">
        <v>0</v>
      </c>
    </row>
    <row s="1638" customFormat="1" customHeight="1" ht="0.75" hidden="1">
      <c r="A293" s="1783"/>
      <c r="B293" s="1783"/>
      <c r="C293" s="372" t="s">
        <v>1151</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1144</v>
      </c>
      <c r="D295" s="2465"/>
      <c r="E295" s="2207"/>
      <c r="F295" s="2386"/>
      <c r="G295" s="2430"/>
      <c r="H295" s="1503"/>
      <c r="I295" s="654" t="s">
        <v>1143</v>
      </c>
      <c r="J295" s="574"/>
      <c r="K295" s="1503"/>
      <c r="L295" s="217"/>
      <c r="M295" s="344"/>
      <c r="N295" s="337"/>
      <c r="O295" s="1627"/>
      <c r="P295" s="1627"/>
      <c r="AH295" s="1634">
        <v>0</v>
      </c>
    </row>
    <row s="1638" customFormat="1" customHeight="1" ht="0.75" hidden="1">
      <c r="A296" s="1783"/>
      <c r="B296" s="1783"/>
      <c r="C296" s="372" t="s">
        <v>1151</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1144</v>
      </c>
      <c r="D298" s="2465"/>
      <c r="E298" s="2207"/>
      <c r="F298" s="2386"/>
      <c r="G298" s="2430"/>
      <c r="H298" s="1503"/>
      <c r="I298" s="654" t="s">
        <v>1143</v>
      </c>
      <c r="J298" s="574"/>
      <c r="K298" s="1503"/>
      <c r="L298" s="217"/>
      <c r="M298" s="344"/>
      <c r="N298" s="337"/>
      <c r="O298" s="1627"/>
      <c r="P298" s="1627"/>
      <c r="AH298" s="1634">
        <v>0</v>
      </c>
    </row>
    <row s="1638" customFormat="1" customHeight="1" ht="0.75" hidden="1">
      <c r="A299" s="1783"/>
      <c r="B299" s="1783"/>
      <c r="C299" s="372" t="s">
        <v>1151</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1144</v>
      </c>
      <c r="D301" s="2465"/>
      <c r="E301" s="2207"/>
      <c r="F301" s="2386"/>
      <c r="G301" s="2430"/>
      <c r="H301" s="1503"/>
      <c r="I301" s="654" t="s">
        <v>1143</v>
      </c>
      <c r="J301" s="574"/>
      <c r="K301" s="1503"/>
      <c r="L301" s="217"/>
      <c r="M301" s="344"/>
      <c r="N301" s="337"/>
      <c r="O301" s="1627"/>
      <c r="P301" s="1627"/>
      <c r="AH301" s="1634">
        <v>0</v>
      </c>
    </row>
    <row s="1638" customFormat="1" customHeight="1" ht="0.75" hidden="1">
      <c r="A302" s="1783"/>
      <c r="B302" s="1783"/>
      <c r="C302" s="372" t="s">
        <v>1151</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1144</v>
      </c>
      <c r="D304" s="2465"/>
      <c r="E304" s="2207"/>
      <c r="F304" s="2386"/>
      <c r="G304" s="2430"/>
      <c r="H304" s="1503"/>
      <c r="I304" s="654" t="s">
        <v>1143</v>
      </c>
      <c r="J304" s="574"/>
      <c r="K304" s="1503"/>
      <c r="L304" s="217"/>
      <c r="M304" s="344"/>
      <c r="N304" s="337"/>
      <c r="O304" s="1627"/>
      <c r="P304" s="1627"/>
      <c r="AH304" s="1634">
        <v>0</v>
      </c>
    </row>
    <row s="1638" customFormat="1" customHeight="1" ht="0.75" hidden="1">
      <c r="A305" s="1783"/>
      <c r="B305" s="1783"/>
      <c r="C305" s="372" t="s">
        <v>1151</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1144</v>
      </c>
      <c r="D307" s="2465"/>
      <c r="E307" s="2207"/>
      <c r="F307" s="2386"/>
      <c r="G307" s="2430"/>
      <c r="H307" s="1503"/>
      <c r="I307" s="654" t="s">
        <v>1143</v>
      </c>
      <c r="J307" s="574"/>
      <c r="K307" s="1503"/>
      <c r="L307" s="217"/>
      <c r="M307" s="344"/>
      <c r="N307" s="337"/>
      <c r="O307" s="1627"/>
      <c r="P307" s="1627"/>
      <c r="AH307" s="1634">
        <v>0</v>
      </c>
    </row>
    <row s="1638" customFormat="1" customHeight="1" ht="0.75" hidden="1">
      <c r="A308" s="1783"/>
      <c r="B308" s="1783"/>
      <c r="C308" s="372" t="s">
        <v>1151</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1144</v>
      </c>
      <c r="D310" s="2465"/>
      <c r="E310" s="2207"/>
      <c r="F310" s="2386"/>
      <c r="G310" s="2430"/>
      <c r="H310" s="1503"/>
      <c r="I310" s="654" t="s">
        <v>1143</v>
      </c>
      <c r="J310" s="574"/>
      <c r="K310" s="1503"/>
      <c r="L310" s="217"/>
      <c r="M310" s="344"/>
      <c r="N310" s="337"/>
      <c r="O310" s="1627"/>
      <c r="P310" s="1627"/>
      <c r="AH310" s="1634">
        <v>0</v>
      </c>
    </row>
    <row s="1638" customFormat="1" customHeight="1" ht="0.75" hidden="1">
      <c r="A311" s="1783"/>
      <c r="B311" s="1783"/>
      <c r="C311" s="372" t="s">
        <v>1151</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1144</v>
      </c>
      <c r="D313" s="2465"/>
      <c r="E313" s="2207"/>
      <c r="F313" s="2386"/>
      <c r="G313" s="2430"/>
      <c r="H313" s="1503"/>
      <c r="I313" s="654" t="s">
        <v>1143</v>
      </c>
      <c r="J313" s="574"/>
      <c r="K313" s="1503"/>
      <c r="L313" s="217"/>
      <c r="M313" s="344"/>
      <c r="N313" s="337"/>
      <c r="O313" s="1627"/>
      <c r="P313" s="1627"/>
      <c r="AH313" s="1634">
        <v>0</v>
      </c>
    </row>
    <row s="1638" customFormat="1" customHeight="1" ht="0.75" hidden="1">
      <c r="A314" s="1783"/>
      <c r="B314" s="1783"/>
      <c r="C314" s="372" t="s">
        <v>1151</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1144</v>
      </c>
      <c r="D316" s="2465"/>
      <c r="E316" s="2207"/>
      <c r="F316" s="2386"/>
      <c r="G316" s="2430"/>
      <c r="H316" s="1503"/>
      <c r="I316" s="654" t="s">
        <v>1143</v>
      </c>
      <c r="J316" s="574"/>
      <c r="K316" s="1503"/>
      <c r="L316" s="217"/>
      <c r="M316" s="344"/>
      <c r="N316" s="337"/>
      <c r="O316" s="1627"/>
      <c r="P316" s="1627"/>
      <c r="AH316" s="1634">
        <v>0</v>
      </c>
    </row>
    <row s="1638" customFormat="1" customHeight="1" ht="0.75" hidden="1">
      <c r="A317" s="1783"/>
      <c r="B317" s="1783"/>
      <c r="C317" s="372" t="s">
        <v>1151</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1144</v>
      </c>
      <c r="D319" s="2465"/>
      <c r="E319" s="2207"/>
      <c r="F319" s="2386"/>
      <c r="G319" s="2430"/>
      <c r="H319" s="1503"/>
      <c r="I319" s="654" t="s">
        <v>1143</v>
      </c>
      <c r="J319" s="574"/>
      <c r="K319" s="1503"/>
      <c r="L319" s="217"/>
      <c r="M319" s="344"/>
      <c r="N319" s="337"/>
      <c r="O319" s="1627"/>
      <c r="P319" s="1627"/>
      <c r="AH319" s="1634">
        <v>0</v>
      </c>
    </row>
    <row s="1638" customFormat="1" customHeight="1" ht="0.75" hidden="1">
      <c r="A320" s="1783"/>
      <c r="B320" s="1783"/>
      <c r="C320" s="372" t="s">
        <v>1151</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1144</v>
      </c>
      <c r="D322" s="2465"/>
      <c r="E322" s="2207"/>
      <c r="F322" s="2386"/>
      <c r="G322" s="2430"/>
      <c r="H322" s="1503"/>
      <c r="I322" s="654" t="s">
        <v>1143</v>
      </c>
      <c r="J322" s="574"/>
      <c r="K322" s="1503"/>
      <c r="L322" s="217"/>
      <c r="M322" s="344"/>
      <c r="N322" s="337"/>
      <c r="O322" s="1627"/>
      <c r="P322" s="1627"/>
      <c r="AH322" s="1634">
        <v>0</v>
      </c>
    </row>
    <row s="1638" customFormat="1" customHeight="1" ht="0.75" hidden="1">
      <c r="A323" s="1783"/>
      <c r="B323" s="1783"/>
      <c r="C323" s="372" t="s">
        <v>1151</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1144</v>
      </c>
      <c r="D325" s="2465"/>
      <c r="E325" s="2207"/>
      <c r="F325" s="2386"/>
      <c r="G325" s="2430"/>
      <c r="H325" s="1503"/>
      <c r="I325" s="654" t="s">
        <v>1143</v>
      </c>
      <c r="J325" s="574"/>
      <c r="K325" s="1503"/>
      <c r="L325" s="217"/>
      <c r="M325" s="344"/>
      <c r="N325" s="337"/>
      <c r="O325" s="1627"/>
      <c r="P325" s="1627"/>
      <c r="AH325" s="1634">
        <v>0</v>
      </c>
    </row>
    <row s="1638" customFormat="1" customHeight="1" ht="0.75" hidden="1">
      <c r="A326" s="1783"/>
      <c r="B326" s="1783"/>
      <c r="C326" s="372" t="s">
        <v>1151</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1144</v>
      </c>
      <c r="D328" s="2465"/>
      <c r="E328" s="2207"/>
      <c r="F328" s="2386"/>
      <c r="G328" s="2430"/>
      <c r="H328" s="1503"/>
      <c r="I328" s="654" t="s">
        <v>1143</v>
      </c>
      <c r="J328" s="574"/>
      <c r="K328" s="1503"/>
      <c r="L328" s="217"/>
      <c r="M328" s="344"/>
      <c r="N328" s="337"/>
      <c r="O328" s="1627"/>
      <c r="P328" s="1627"/>
      <c r="AH328" s="1634">
        <v>0</v>
      </c>
    </row>
    <row s="1638" customFormat="1" customHeight="1" ht="1.05">
      <c r="A329" s="1783"/>
      <c r="B329" s="1783"/>
      <c r="C329" s="372" t="s">
        <v>1151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8C59-A587-180B-7FBE-DFA7E085F98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"Водоканал"</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297</v>
      </c>
      <c r="E8" s="2212"/>
      <c r="F8" s="2212"/>
      <c r="G8" s="2212"/>
      <c r="H8" s="2392" t="s">
        <v>298</v>
      </c>
      <c r="R8" s="377">
        <v>14</v>
      </c>
    </row>
    <row customHeight="1" ht="24">
      <c r="C9" s="379"/>
      <c r="D9" s="389" t="s">
        <v>87</v>
      </c>
      <c r="E9" s="111" t="s">
        <v>299</v>
      </c>
      <c r="F9" s="111" t="s">
        <v>300</v>
      </c>
      <c r="G9" s="111" t="s">
        <v>387</v>
      </c>
      <c r="H9" s="2392"/>
      <c r="R9" s="377">
        <v>23</v>
      </c>
    </row>
    <row customHeight="1" ht="14.699999999999998">
      <c r="A10" s="346"/>
      <c r="C10" s="379"/>
      <c r="D10" s="150" t="s">
        <v>98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1152</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77D21-4CD6-9FC2-F1E3-AC296A16FCF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"Водоканал"</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121</v>
      </c>
      <c r="F9" s="2106"/>
      <c r="G9" s="2130" t="s">
        <v>104</v>
      </c>
      <c r="H9" s="2130" t="s">
        <v>87</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88</v>
      </c>
      <c r="F10" s="1287" t="s">
        <v>127</v>
      </c>
      <c r="G10" s="2130"/>
      <c r="H10" s="2130"/>
      <c r="I10" s="2130"/>
      <c r="J10" s="2130"/>
      <c r="K10" s="113" t="s">
        <v>107</v>
      </c>
      <c r="L10" s="2130" t="s">
        <v>87</v>
      </c>
      <c r="M10" s="2130"/>
      <c r="N10" s="113" t="s">
        <v>128</v>
      </c>
      <c r="O10" s="113" t="s">
        <v>107</v>
      </c>
      <c r="P10" s="2130" t="s">
        <v>87</v>
      </c>
      <c r="Q10" s="2130"/>
      <c r="R10" s="113" t="s">
        <v>128</v>
      </c>
      <c r="S10" s="286" t="s">
        <v>107</v>
      </c>
      <c r="T10" s="2130" t="s">
        <v>87</v>
      </c>
      <c r="U10" s="2130"/>
      <c r="V10" s="286" t="s">
        <v>88</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98</v>
      </c>
      <c r="E11" s="1252" t="s">
        <v>108</v>
      </c>
      <c r="F11" s="1252"/>
      <c r="G11" s="1252" t="s">
        <v>89</v>
      </c>
      <c r="H11" s="2159" t="s">
        <v>109</v>
      </c>
      <c r="I11" s="2159"/>
      <c r="J11" s="1252" t="s">
        <v>91</v>
      </c>
      <c r="K11" s="1252" t="s">
        <v>92</v>
      </c>
      <c r="L11" s="2159" t="s">
        <v>110</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122EA-A6E5-4435-2A4D-C8723339F06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1153</v>
      </c>
      <c r="E5" s="2240"/>
      <c r="F5" s="2240"/>
      <c r="G5" s="2240"/>
      <c r="H5" s="2240"/>
      <c r="I5" s="2240"/>
      <c r="J5" s="2240"/>
      <c r="V5" s="508">
        <v>63</v>
      </c>
    </row>
    <row customHeight="1" ht="15.75">
      <c r="C6" s="179"/>
      <c r="D6" s="2179" t="str">
        <f>IF(org=0,"Не определено",org)</f>
        <v>АО "Водоканал"</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Подключение (технологическое присоединение) к централизованной системе водоотведения</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5.699999999999996">
      <c r="C13" s="179"/>
      <c r="D13" s="808" t="s">
        <v>87</v>
      </c>
      <c r="E13" s="810" t="s">
        <v>299</v>
      </c>
      <c r="F13" s="810" t="s">
        <v>563</v>
      </c>
      <c r="G13" s="811" t="s">
        <v>300</v>
      </c>
      <c r="H13" s="810" t="s">
        <v>387</v>
      </c>
      <c r="I13" s="811" t="s">
        <v>300</v>
      </c>
      <c r="J13" s="810" t="s">
        <v>387</v>
      </c>
      <c r="K13" s="2235"/>
      <c r="V13" s="508">
        <v>34</v>
      </c>
    </row>
    <row customHeight="1" ht="15" hidden="1">
      <c r="C14" s="179"/>
      <c r="D14" s="596" t="s">
        <v>98</v>
      </c>
      <c r="E14" s="596" t="s">
        <v>108</v>
      </c>
      <c r="F14" s="596" t="s">
        <v>89</v>
      </c>
      <c r="G14" s="662" t="str">
        <f>G1&amp;".1"</f>
        <v>4.1</v>
      </c>
      <c r="H14" s="662"/>
      <c r="I14" s="662" t="str">
        <f>I1&amp;".1"</f>
        <v>4.1</v>
      </c>
      <c r="J14" s="662"/>
      <c r="K14" s="292"/>
      <c r="V14" s="508">
        <v>0</v>
      </c>
    </row>
    <row customHeight="1" ht="22.5" hidden="1">
      <c r="A15" s="508"/>
      <c r="C15" s="529"/>
      <c r="D15" s="524">
        <v>1</v>
      </c>
      <c r="E15" s="680" t="s">
        <v>806</v>
      </c>
      <c r="F15" s="524" t="s">
        <v>807</v>
      </c>
      <c r="G15" s="681"/>
      <c r="H15" s="681"/>
      <c r="I15" s="681"/>
      <c r="J15" s="681"/>
      <c r="K15" s="292" t="s">
        <v>808</v>
      </c>
      <c r="V15" s="508">
        <v>0</v>
      </c>
    </row>
    <row customHeight="1" ht="22.5" hidden="1">
      <c r="A16" s="508"/>
      <c r="C16" s="529"/>
      <c r="D16" s="524">
        <v>2</v>
      </c>
      <c r="E16" s="282" t="s">
        <v>809</v>
      </c>
      <c r="F16" s="524" t="s">
        <v>810</v>
      </c>
      <c r="G16" s="681"/>
      <c r="H16" s="681"/>
      <c r="I16" s="681"/>
      <c r="J16" s="681"/>
      <c r="K16" s="292" t="s">
        <v>811</v>
      </c>
      <c r="V16" s="508">
        <v>0</v>
      </c>
    </row>
    <row customHeight="1" ht="123.75" hidden="1">
      <c r="A17" s="508"/>
      <c r="C17" s="529"/>
      <c r="D17" s="524">
        <v>3</v>
      </c>
      <c r="E17" s="282" t="s">
        <v>1154</v>
      </c>
      <c r="F17" s="524" t="s">
        <v>303</v>
      </c>
      <c r="G17" s="681"/>
      <c r="H17" s="681"/>
      <c r="I17" s="681"/>
      <c r="J17" s="681"/>
      <c r="K17" s="292" t="s">
        <v>1155</v>
      </c>
      <c r="V17" s="508">
        <v>0</v>
      </c>
    </row>
    <row customHeight="1" ht="48.29999999999999">
      <c r="A18" s="508"/>
      <c r="C18" s="529"/>
      <c r="D18" s="524">
        <v>3</v>
      </c>
      <c r="E18" s="282" t="s">
        <v>812</v>
      </c>
      <c r="F18" s="524" t="s">
        <v>303</v>
      </c>
      <c r="G18" s="812" t="s">
        <v>303</v>
      </c>
      <c r="H18" s="813" t="s">
        <v>303</v>
      </c>
      <c r="I18" s="524" t="s">
        <v>303</v>
      </c>
      <c r="J18" s="581" t="s">
        <v>303</v>
      </c>
      <c r="K18" s="292" t="s">
        <v>1156</v>
      </c>
      <c r="V18" s="508">
        <v>46</v>
      </c>
    </row>
    <row customHeight="1" ht="35.699999999999996">
      <c r="A19" s="508"/>
      <c r="C19" s="529"/>
      <c r="D19" s="542" t="s">
        <v>321</v>
      </c>
      <c r="E19" s="562" t="s">
        <v>814</v>
      </c>
      <c r="F19" s="524" t="s">
        <v>815</v>
      </c>
      <c r="G19" s="820"/>
      <c r="H19" s="109"/>
      <c r="I19" s="820"/>
      <c r="J19" s="821"/>
      <c r="K19" s="682"/>
      <c r="V19" s="508">
        <v>34</v>
      </c>
    </row>
    <row customHeight="1" ht="35.699999999999996">
      <c r="A20" s="508"/>
      <c r="C20" s="529"/>
      <c r="D20" s="1893" t="s">
        <v>329</v>
      </c>
      <c r="E20" s="562" t="s">
        <v>816</v>
      </c>
      <c r="F20" s="524" t="s">
        <v>817</v>
      </c>
      <c r="G20" s="820"/>
      <c r="H20" s="109"/>
      <c r="I20" s="820"/>
      <c r="J20" s="109"/>
      <c r="K20" s="682"/>
      <c r="V20" s="508">
        <v>34</v>
      </c>
    </row>
    <row customHeight="1" ht="48.29999999999999">
      <c r="A21" s="508"/>
      <c r="C21" s="529"/>
      <c r="D21" s="1893" t="s">
        <v>331</v>
      </c>
      <c r="E21" s="562" t="s">
        <v>818</v>
      </c>
      <c r="F21" s="524" t="s">
        <v>568</v>
      </c>
      <c r="G21" s="683"/>
      <c r="H21" s="109"/>
      <c r="I21" s="683"/>
      <c r="J21" s="109"/>
      <c r="K21" s="682"/>
      <c r="V21" s="508">
        <v>46</v>
      </c>
    </row>
    <row customHeight="1" ht="67.5" hidden="1">
      <c r="A22" s="508"/>
      <c r="C22" s="529"/>
      <c r="D22" s="524">
        <v>5</v>
      </c>
      <c r="E22" s="282" t="s">
        <v>1157</v>
      </c>
      <c r="F22" s="524" t="s">
        <v>555</v>
      </c>
      <c r="G22" s="684"/>
      <c r="H22" s="685"/>
      <c r="I22" s="684"/>
      <c r="J22" s="685"/>
      <c r="K22" s="292" t="s">
        <v>1158</v>
      </c>
      <c r="V22" s="508">
        <v>0</v>
      </c>
    </row>
    <row customHeight="1" ht="33.75" hidden="1">
      <c r="C23" s="454"/>
      <c r="D23" s="524">
        <v>6</v>
      </c>
      <c r="E23" s="282" t="s">
        <v>1159</v>
      </c>
      <c r="F23" s="524" t="s">
        <v>1160</v>
      </c>
      <c r="G23" s="684"/>
      <c r="H23" s="684"/>
      <c r="I23" s="684"/>
      <c r="J23" s="684"/>
      <c r="K23" s="292" t="s">
        <v>1161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493F3E-6AC2-3A3F-9F16-9F427C9231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1162</v>
      </c>
      <c r="B1" s="1070" t="s">
        <v>1163</v>
      </c>
      <c r="C1" s="1070" t="s">
        <v>1164</v>
      </c>
      <c r="D1" s="1070" t="s">
        <v>1165</v>
      </c>
      <c r="E1" s="1070" t="s">
        <v>1166</v>
      </c>
      <c r="F1" s="1070" t="s">
        <v>1167</v>
      </c>
      <c r="G1" s="1070" t="s">
        <v>1168</v>
      </c>
      <c r="H1" s="1070" t="s">
        <v>1169</v>
      </c>
      <c r="I1" s="1070" t="s">
        <v>1170</v>
      </c>
      <c r="J1" s="1070" t="s">
        <v>1171</v>
      </c>
      <c r="K1" s="1070" t="s">
        <v>1172</v>
      </c>
      <c r="L1" s="1070" t="s">
        <v>1173</v>
      </c>
      <c r="M1" s="1070"/>
      <c r="N1" s="1070" t="s">
        <v>1174</v>
      </c>
      <c r="O1" s="1070" t="s">
        <v>1175</v>
      </c>
      <c r="P1" s="1070" t="s">
        <v>1176</v>
      </c>
      <c r="Q1" s="1070" t="s">
        <v>1177</v>
      </c>
      <c r="R1" s="1070" t="s">
        <v>1178</v>
      </c>
      <c r="S1" s="1070" t="s">
        <v>1179</v>
      </c>
      <c r="T1" s="1070" t="s">
        <v>1180</v>
      </c>
      <c r="U1" s="1070" t="s">
        <v>1181</v>
      </c>
      <c r="V1" s="1070"/>
      <c r="W1" s="800" t="s">
        <v>1182</v>
      </c>
      <c r="X1" s="1070" t="s">
        <v>1183</v>
      </c>
      <c r="Y1" s="1070" t="s">
        <v>1184</v>
      </c>
      <c r="Z1" s="1070"/>
      <c r="AA1" s="1070" t="s">
        <v>1185</v>
      </c>
      <c r="AB1" s="1070"/>
      <c r="AC1" s="1070" t="s">
        <v>1186</v>
      </c>
      <c r="AD1" s="1070"/>
      <c r="AF1" s="1070" t="s">
        <v>1187</v>
      </c>
      <c r="AH1" s="1070" t="s">
        <v>1188</v>
      </c>
      <c r="AI1" s="1070" t="s">
        <v>1189</v>
      </c>
      <c r="AK1" s="1070" t="s">
        <v>1190</v>
      </c>
      <c r="AM1" s="1070" t="s">
        <v>1191</v>
      </c>
      <c r="AP1" s="1070" t="s">
        <v>1192</v>
      </c>
      <c r="AQ1" s="1070" t="s">
        <v>1193</v>
      </c>
      <c r="AS1" s="1070" t="s">
        <v>1194</v>
      </c>
      <c r="AU1" s="1070" t="s">
        <v>1195</v>
      </c>
      <c r="AW1" s="1070" t="s">
        <v>1196</v>
      </c>
      <c r="AX1" s="1070" t="s">
        <v>1197</v>
      </c>
      <c r="AZ1" s="1155" t="s">
        <v>1198</v>
      </c>
      <c r="BB1" s="1070" t="s">
        <v>1199</v>
      </c>
      <c r="BC1" s="1070"/>
      <c r="BE1" s="1070" t="s">
        <v>1200</v>
      </c>
      <c r="BF1" s="1070" t="s">
        <v>1201</v>
      </c>
      <c r="BH1" s="1072" t="s">
        <v>805</v>
      </c>
      <c r="BI1" s="1073"/>
      <c r="BJ1" s="1074" t="s">
        <v>1202</v>
      </c>
      <c r="BK1" s="1073"/>
      <c r="BL1" s="1075" t="s">
        <v>904</v>
      </c>
      <c r="BM1" s="1073"/>
      <c r="BN1" s="1076" t="s">
        <v>1203</v>
      </c>
      <c r="BS1" s="1430"/>
    </row>
    <row customHeight="1" ht="11.25">
      <c r="A2" s="1077" t="s">
        <v>1204</v>
      </c>
      <c r="B2" s="1078">
        <v>2000</v>
      </c>
      <c r="C2" s="1078">
        <v>2022</v>
      </c>
      <c r="D2" s="1078" t="s">
        <v>65</v>
      </c>
      <c r="E2" s="1079" t="s">
        <v>1205</v>
      </c>
      <c r="F2" s="1079" t="s">
        <v>1206</v>
      </c>
      <c r="G2" s="1079" t="s">
        <v>1207</v>
      </c>
      <c r="H2" s="1080" t="s">
        <v>54</v>
      </c>
      <c r="I2" s="1079" t="s">
        <v>98</v>
      </c>
      <c r="J2" s="1079" t="s">
        <v>1208</v>
      </c>
      <c r="K2" s="1081" t="s">
        <v>1209</v>
      </c>
      <c r="L2" s="1082"/>
      <c r="M2" s="1081">
        <v>1</v>
      </c>
      <c r="N2" s="1165" t="s">
        <v>1210</v>
      </c>
      <c r="O2" s="1080" t="s">
        <v>1211</v>
      </c>
      <c r="P2" s="1083" t="s">
        <v>38</v>
      </c>
      <c r="Q2" s="1084" t="s">
        <v>1212</v>
      </c>
      <c r="R2" s="146" t="s">
        <v>1213</v>
      </c>
      <c r="S2" s="146" t="s">
        <v>1214</v>
      </c>
      <c r="T2" s="1085" t="s">
        <v>1215</v>
      </c>
      <c r="U2" s="1082" t="s">
        <v>1216</v>
      </c>
      <c r="V2" s="1086">
        <v>1</v>
      </c>
      <c r="W2" s="1087"/>
      <c r="X2" s="1087" t="s">
        <v>1217</v>
      </c>
      <c r="Y2" s="1078" t="s">
        <v>1218</v>
      </c>
      <c r="Z2" s="1088"/>
      <c r="AA2" s="1078" t="s">
        <v>1219</v>
      </c>
      <c r="AB2" s="1089" t="s">
        <v>1219</v>
      </c>
      <c r="AC2" s="1078" t="s">
        <v>1220</v>
      </c>
      <c r="AD2" s="1089" t="s">
        <v>1220</v>
      </c>
      <c r="AF2" s="1080" t="s">
        <v>1216</v>
      </c>
      <c r="AH2" s="1079" t="s">
        <v>1221</v>
      </c>
      <c r="AI2" s="1079" t="s">
        <v>1221</v>
      </c>
      <c r="AK2" s="1079" t="s">
        <v>1222</v>
      </c>
      <c r="AM2" s="1079" t="s">
        <v>1223</v>
      </c>
      <c r="AP2" s="1090" t="s">
        <v>1217</v>
      </c>
      <c r="AQ2" s="1091" t="s">
        <v>1217</v>
      </c>
      <c r="AS2" s="1078" t="s">
        <v>1224</v>
      </c>
      <c r="AU2" s="1123" t="s">
        <v>1225</v>
      </c>
      <c r="AW2" s="1123" t="s">
        <v>1226</v>
      </c>
      <c r="AX2" s="1123" t="s">
        <v>1226</v>
      </c>
      <c r="AZ2" s="1123" t="s">
        <v>1227</v>
      </c>
      <c r="BB2" s="1123" t="s">
        <v>1228</v>
      </c>
      <c r="BC2" s="1123" t="s">
        <v>1229</v>
      </c>
      <c r="BE2" s="1123">
        <v>2000</v>
      </c>
      <c r="BF2" s="1123" t="s">
        <v>1230</v>
      </c>
    </row>
    <row customHeight="1" ht="11.25">
      <c r="A3" s="1077" t="s">
        <v>1231</v>
      </c>
      <c r="B3" s="1078">
        <v>2001</v>
      </c>
      <c r="C3" s="1078">
        <v>2023</v>
      </c>
      <c r="D3" s="1078" t="s">
        <v>19</v>
      </c>
      <c r="E3" s="1079" t="s">
        <v>1232</v>
      </c>
      <c r="F3" s="1079" t="s">
        <v>1233</v>
      </c>
      <c r="G3" s="1079" t="s">
        <v>1234</v>
      </c>
      <c r="H3" s="1080" t="s">
        <v>1235</v>
      </c>
      <c r="I3" s="1079" t="s">
        <v>108</v>
      </c>
      <c r="J3" s="1079" t="s">
        <v>553</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1218</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1229</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1218</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35</v>
      </c>
      <c r="H5" s="1080" t="s">
        <v>1303</v>
      </c>
      <c r="I5" s="1079" t="s">
        <v>90</v>
      </c>
      <c r="K5" s="1081" t="s">
        <v>1304</v>
      </c>
      <c r="L5" s="1082">
        <f>_xlfn.IFERROR(MATCH(K5,OFFER_METHOD,0),0)</f>
        <v>0</v>
      </c>
      <c r="M5" s="1081">
        <v>4</v>
      </c>
      <c r="N5" s="1095" t="s">
        <v>1305</v>
      </c>
      <c r="O5" s="1079" t="s">
        <v>1306</v>
      </c>
      <c r="Q5" s="1084" t="s">
        <v>1307</v>
      </c>
      <c r="R5" s="146" t="s">
        <v>1308</v>
      </c>
      <c r="T5" s="1080" t="s">
        <v>1309</v>
      </c>
      <c r="U5" s="1082" t="s">
        <v>1310</v>
      </c>
      <c r="V5" s="1086">
        <v>4</v>
      </c>
      <c r="W5" s="1087"/>
      <c r="X5" s="1087" t="s">
        <v>165</v>
      </c>
      <c r="Y5" s="1078" t="s">
        <v>1311</v>
      </c>
      <c r="Z5" s="1094">
        <v>1</v>
      </c>
      <c r="AF5" s="1080" t="s">
        <v>1312</v>
      </c>
      <c r="AH5" s="1079" t="s">
        <v>1313</v>
      </c>
      <c r="AK5" s="1079" t="s">
        <v>1314</v>
      </c>
      <c r="AM5" s="1079" t="s">
        <v>1315</v>
      </c>
      <c r="AP5" s="1090" t="s">
        <v>165</v>
      </c>
      <c r="AQ5" s="1091" t="s">
        <v>165</v>
      </c>
      <c r="AU5" s="1123" t="s">
        <v>1316</v>
      </c>
      <c r="AW5" s="1123" t="s">
        <v>1317</v>
      </c>
      <c r="AX5" s="1123" t="s">
        <v>1317</v>
      </c>
      <c r="AZ5" s="1123" t="s">
        <v>1318</v>
      </c>
      <c r="BB5" s="1123" t="s">
        <v>1319</v>
      </c>
      <c r="BC5" s="1123" t="s">
        <v>1320</v>
      </c>
      <c r="BE5" s="1123">
        <v>2003</v>
      </c>
      <c r="BF5" s="1123" t="s">
        <v>1321</v>
      </c>
      <c r="BH5" s="1071" t="s">
        <v>1322</v>
      </c>
      <c r="BJ5" s="1071" t="s">
        <v>1322</v>
      </c>
      <c r="BL5" s="1071" t="s">
        <v>1322</v>
      </c>
      <c r="BN5" s="1071" t="s">
        <v>1323</v>
      </c>
      <c r="BQ5" s="1284">
        <v>4213775</v>
      </c>
      <c r="BR5" s="1071" t="s">
        <v>1217</v>
      </c>
      <c r="BS5" s="1432"/>
      <c r="BT5" s="1284">
        <v>64236871</v>
      </c>
      <c r="BU5" s="1071" t="s">
        <v>226</v>
      </c>
      <c r="BV5" s="1073"/>
      <c r="BW5" s="1698">
        <v>4213767</v>
      </c>
      <c r="BX5" s="1696" t="s">
        <v>1324</v>
      </c>
      <c r="BZ5" s="1284">
        <v>64237509</v>
      </c>
      <c r="CA5" s="1298" t="s">
        <v>1325</v>
      </c>
    </row>
    <row customHeight="1" ht="11.25">
      <c r="A6" s="1077" t="s">
        <v>1326</v>
      </c>
      <c r="B6" s="1078">
        <v>2004</v>
      </c>
      <c r="C6" s="1078">
        <v>2026</v>
      </c>
      <c r="E6" s="1079" t="s">
        <v>1327</v>
      </c>
      <c r="F6" s="1096"/>
      <c r="H6" s="1080" t="s">
        <v>1328</v>
      </c>
      <c r="I6" s="1079" t="s">
        <v>109</v>
      </c>
      <c r="J6" s="1070" t="s">
        <v>1329</v>
      </c>
      <c r="L6" s="1082">
        <f>SUM(kind_of_control_method_filter)</f>
        <v>0</v>
      </c>
      <c r="N6" s="1095" t="s">
        <v>1330</v>
      </c>
      <c r="O6" s="1079" t="s">
        <v>1331</v>
      </c>
      <c r="R6" s="146" t="s">
        <v>1212</v>
      </c>
      <c r="T6" s="1080" t="s">
        <v>1332</v>
      </c>
      <c r="U6" s="1082" t="s">
        <v>1312</v>
      </c>
      <c r="V6" s="1086">
        <v>5</v>
      </c>
      <c r="W6" s="1087"/>
      <c r="X6" s="1078" t="s">
        <v>171</v>
      </c>
      <c r="Y6" s="1078" t="s">
        <v>1333</v>
      </c>
      <c r="Z6" s="1094"/>
      <c r="AA6" s="1097"/>
      <c r="AH6" s="1079" t="s">
        <v>1334</v>
      </c>
      <c r="AK6" s="1079" t="s">
        <v>1335</v>
      </c>
      <c r="AM6" s="1079" t="s">
        <v>1336</v>
      </c>
      <c r="AP6" s="1090" t="s">
        <v>171</v>
      </c>
      <c r="AQ6" s="1091" t="s">
        <v>171</v>
      </c>
      <c r="AU6" s="1123" t="s">
        <v>1337</v>
      </c>
      <c r="AW6" s="1123" t="s">
        <v>1338</v>
      </c>
      <c r="AX6" s="1123" t="s">
        <v>1338</v>
      </c>
      <c r="BB6" s="1123" t="s">
        <v>1339</v>
      </c>
      <c r="BC6" s="1123" t="s">
        <v>1320</v>
      </c>
      <c r="BE6" s="1123">
        <v>2004</v>
      </c>
      <c r="BF6" s="1123" t="s">
        <v>1340</v>
      </c>
      <c r="BH6" s="1071" t="s">
        <v>1341</v>
      </c>
      <c r="BJ6" s="1071" t="s">
        <v>1342</v>
      </c>
      <c r="BL6" s="1071" t="s">
        <v>1342</v>
      </c>
      <c r="BN6" s="1071" t="s">
        <v>1343</v>
      </c>
      <c r="BQ6" s="1284">
        <v>4213784</v>
      </c>
      <c r="BR6" s="1298" t="s">
        <v>1252</v>
      </c>
      <c r="BS6" s="1433"/>
      <c r="BT6" s="1284">
        <v>64236872</v>
      </c>
      <c r="BU6" s="1071" t="s">
        <v>231</v>
      </c>
      <c r="BV6" s="1073"/>
      <c r="BW6" s="1698">
        <v>4213768</v>
      </c>
      <c r="BX6" s="1696" t="s">
        <v>251</v>
      </c>
      <c r="BZ6" s="1284">
        <v>64237510</v>
      </c>
      <c r="CA6" s="1071" t="s">
        <v>1344</v>
      </c>
    </row>
    <row customHeight="1" ht="11.25">
      <c r="A7" s="1077" t="s">
        <v>1345</v>
      </c>
      <c r="B7" s="1078">
        <v>2005</v>
      </c>
      <c r="E7" s="1079" t="s">
        <v>1346</v>
      </c>
      <c r="F7" s="1096"/>
      <c r="H7" s="1080" t="s">
        <v>1347</v>
      </c>
      <c r="I7" s="1079" t="s">
        <v>91</v>
      </c>
      <c r="J7" s="1079" t="s">
        <v>1348</v>
      </c>
      <c r="N7" s="1099" t="s">
        <v>1349</v>
      </c>
      <c r="O7" s="1079" t="s">
        <v>1350</v>
      </c>
      <c r="U7" s="1082" t="s">
        <v>19</v>
      </c>
      <c r="V7" s="373" t="s">
        <v>91</v>
      </c>
      <c r="W7" s="1087"/>
      <c r="X7" s="1078" t="s">
        <v>177</v>
      </c>
      <c r="Y7" s="1078" t="s">
        <v>1311</v>
      </c>
      <c r="Z7" s="1094"/>
      <c r="AA7" s="1097"/>
      <c r="AH7" s="1079" t="s">
        <v>1351</v>
      </c>
      <c r="AK7" s="1079" t="s">
        <v>1352</v>
      </c>
      <c r="AM7" s="1079" t="s">
        <v>1353</v>
      </c>
      <c r="AP7" s="1090" t="s">
        <v>177</v>
      </c>
      <c r="AQ7" s="1091" t="s">
        <v>177</v>
      </c>
      <c r="AU7" s="1123" t="s">
        <v>1354</v>
      </c>
      <c r="AW7" s="1123" t="s">
        <v>1355</v>
      </c>
      <c r="AX7" s="1123" t="s">
        <v>1355</v>
      </c>
      <c r="AZ7" s="1070" t="s">
        <v>1356</v>
      </c>
      <c r="BB7" s="1123" t="s">
        <v>1357</v>
      </c>
      <c r="BC7" s="1123" t="s">
        <v>1320</v>
      </c>
      <c r="BE7" s="1123">
        <v>2005</v>
      </c>
      <c r="BF7" s="1123" t="s">
        <v>1358</v>
      </c>
      <c r="BH7" s="1071" t="s">
        <v>1359</v>
      </c>
      <c r="BJ7" s="1071" t="s">
        <v>1341</v>
      </c>
      <c r="BL7" s="1071" t="s">
        <v>1341</v>
      </c>
      <c r="BN7" s="1071" t="s">
        <v>1360</v>
      </c>
      <c r="BQ7" s="1284">
        <v>4213781</v>
      </c>
      <c r="BR7" s="1071" t="s">
        <v>1245</v>
      </c>
      <c r="BS7" s="1432"/>
      <c r="BT7" s="1284">
        <v>64236873</v>
      </c>
      <c r="BU7" s="1071" t="s">
        <v>236</v>
      </c>
      <c r="BV7" s="1073"/>
      <c r="BW7" s="1698">
        <v>4213769</v>
      </c>
      <c r="BX7" s="1696" t="s">
        <v>1361</v>
      </c>
      <c r="BZ7" s="1284">
        <v>64237511</v>
      </c>
      <c r="CA7" s="1071" t="s">
        <v>266</v>
      </c>
    </row>
    <row customHeight="1" ht="11.25">
      <c r="A8" s="1077" t="s">
        <v>1362</v>
      </c>
      <c r="B8" s="1078">
        <v>2006</v>
      </c>
      <c r="E8" s="1079" t="s">
        <v>1363</v>
      </c>
      <c r="F8" s="1096"/>
      <c r="H8" s="1080" t="s">
        <v>1364</v>
      </c>
      <c r="I8" s="1079" t="s">
        <v>92</v>
      </c>
      <c r="J8" s="1079" t="s">
        <v>1365</v>
      </c>
      <c r="N8" s="1166" t="s">
        <v>1366</v>
      </c>
      <c r="O8" s="1079" t="s">
        <v>1367</v>
      </c>
      <c r="V8" s="373" t="s">
        <v>92</v>
      </c>
      <c r="W8" s="1087"/>
      <c r="X8" s="1078" t="s">
        <v>183</v>
      </c>
      <c r="Y8" s="1078" t="s">
        <v>1311</v>
      </c>
      <c r="Z8" s="1094"/>
      <c r="AA8" s="1097"/>
      <c r="AK8" s="1079" t="s">
        <v>1368</v>
      </c>
      <c r="AP8" s="1090" t="s">
        <v>183</v>
      </c>
      <c r="AQ8" s="1091" t="s">
        <v>183</v>
      </c>
      <c r="AU8" s="1123" t="s">
        <v>1369</v>
      </c>
      <c r="AW8" s="1123" t="s">
        <v>1370</v>
      </c>
      <c r="AX8" s="1123" t="s">
        <v>1370</v>
      </c>
      <c r="AZ8" s="1123" t="s">
        <v>1371</v>
      </c>
      <c r="BB8" s="1123" t="s">
        <v>1372</v>
      </c>
      <c r="BC8" s="1123" t="s">
        <v>1320</v>
      </c>
      <c r="BE8" s="1123">
        <v>2006</v>
      </c>
      <c r="BF8" s="1123" t="s">
        <v>1373</v>
      </c>
      <c r="BH8" s="1071" t="s">
        <v>1374</v>
      </c>
      <c r="BJ8" s="1071" t="s">
        <v>1375</v>
      </c>
      <c r="BL8" s="1071" t="s">
        <v>1375</v>
      </c>
      <c r="BN8" s="1071" t="s">
        <v>1376</v>
      </c>
      <c r="BQ8" s="1284">
        <v>4213776</v>
      </c>
      <c r="BR8" s="1071" t="s">
        <v>165</v>
      </c>
      <c r="BS8" s="1432"/>
      <c r="BT8" s="1284">
        <v>64236874</v>
      </c>
      <c r="BU8" s="1298" t="s">
        <v>1377</v>
      </c>
      <c r="BV8" s="1073"/>
      <c r="BW8" s="1698">
        <v>4213770</v>
      </c>
      <c r="BX8" s="1699" t="s">
        <v>1378</v>
      </c>
      <c r="BZ8" s="1284">
        <v>64237512</v>
      </c>
      <c r="CA8" s="1071" t="s">
        <v>261</v>
      </c>
    </row>
    <row customHeight="1" ht="11.25">
      <c r="A9" s="1077" t="s">
        <v>1379</v>
      </c>
      <c r="B9" s="1078">
        <v>2007</v>
      </c>
      <c r="E9" s="1079" t="s">
        <v>1380</v>
      </c>
      <c r="F9" s="1096"/>
      <c r="G9" s="1070" t="s">
        <v>1381</v>
      </c>
      <c r="H9" s="1070" t="s">
        <v>1382</v>
      </c>
      <c r="I9" s="1079" t="s">
        <v>110</v>
      </c>
      <c r="O9" s="1079" t="s">
        <v>1383</v>
      </c>
      <c r="V9" s="373" t="s">
        <v>110</v>
      </c>
      <c r="W9" s="1087"/>
      <c r="X9" s="1078" t="s">
        <v>189</v>
      </c>
      <c r="Y9" s="1078" t="s">
        <v>1218</v>
      </c>
      <c r="Z9" s="1094">
        <v>1</v>
      </c>
      <c r="AA9" s="1097"/>
      <c r="AK9" s="1079" t="s">
        <v>1384</v>
      </c>
      <c r="AP9" s="1090" t="s">
        <v>1385</v>
      </c>
      <c r="AQ9" s="1091" t="s">
        <v>1385</v>
      </c>
      <c r="AW9" s="1123" t="s">
        <v>1386</v>
      </c>
      <c r="AX9" s="1123" t="s">
        <v>1386</v>
      </c>
      <c r="AZ9" s="1123" t="s">
        <v>1387</v>
      </c>
      <c r="BB9" s="1123" t="s">
        <v>1388</v>
      </c>
      <c r="BC9" s="1123" t="s">
        <v>1320</v>
      </c>
      <c r="BE9" s="1123">
        <v>2007</v>
      </c>
      <c r="BF9" s="1123" t="s">
        <v>1389</v>
      </c>
      <c r="BH9" s="1071" t="s">
        <v>1390</v>
      </c>
      <c r="BJ9" s="1071" t="s">
        <v>1391</v>
      </c>
      <c r="BL9" s="1071" t="s">
        <v>1391</v>
      </c>
      <c r="BN9" s="1071" t="s">
        <v>1392</v>
      </c>
      <c r="BQ9" s="1284">
        <v>4213777</v>
      </c>
      <c r="BR9" s="1071" t="s">
        <v>171</v>
      </c>
      <c r="BS9" s="1432"/>
      <c r="BT9" s="1284">
        <v>64236875</v>
      </c>
      <c r="BU9" s="1071" t="s">
        <v>241</v>
      </c>
      <c r="BV9" s="1073"/>
      <c r="BW9" s="1693"/>
      <c r="BX9" s="1693"/>
    </row>
    <row customHeight="1" ht="11.25">
      <c r="A10" s="1077" t="s">
        <v>1393</v>
      </c>
      <c r="B10" s="1078">
        <v>2008</v>
      </c>
      <c r="E10" s="1079" t="s">
        <v>1394</v>
      </c>
      <c r="F10" s="1096"/>
      <c r="G10" s="1079" t="s">
        <v>1395</v>
      </c>
      <c r="H10" s="1079" t="s">
        <v>1396</v>
      </c>
      <c r="I10" s="1079" t="s">
        <v>147</v>
      </c>
      <c r="J10" s="1070" t="s">
        <v>1397</v>
      </c>
      <c r="K10" s="1070" t="s">
        <v>1398</v>
      </c>
      <c r="O10" s="1079" t="s">
        <v>1399</v>
      </c>
      <c r="V10" s="374" t="s">
        <v>147</v>
      </c>
      <c r="W10" s="1100"/>
      <c r="X10" s="1100" t="s">
        <v>1400</v>
      </c>
      <c r="Y10" s="1101" t="s">
        <v>1401</v>
      </c>
      <c r="Z10" s="1094"/>
      <c r="AP10" s="1090" t="s">
        <v>1400</v>
      </c>
      <c r="AQ10" s="1091" t="s">
        <v>1400</v>
      </c>
      <c r="AW10" s="1123" t="s">
        <v>1402</v>
      </c>
      <c r="AX10" s="1123" t="s">
        <v>1402</v>
      </c>
      <c r="AZ10" s="1123" t="s">
        <v>1403</v>
      </c>
      <c r="BB10" s="1123" t="s">
        <v>1404</v>
      </c>
      <c r="BC10" s="1123" t="s">
        <v>1320</v>
      </c>
      <c r="BE10" s="1123">
        <v>2008</v>
      </c>
      <c r="BF10" s="1123" t="s">
        <v>1405</v>
      </c>
      <c r="BH10" s="1071" t="s">
        <v>1406</v>
      </c>
      <c r="BJ10" s="1071" t="s">
        <v>1407</v>
      </c>
      <c r="BL10" s="1071" t="s">
        <v>1407</v>
      </c>
      <c r="BN10" s="1071" t="s">
        <v>1408</v>
      </c>
      <c r="BQ10" s="1284">
        <v>4213778</v>
      </c>
      <c r="BR10" s="1071" t="s">
        <v>177</v>
      </c>
      <c r="BS10" s="1432"/>
      <c r="BT10" s="1284">
        <v>64236876</v>
      </c>
      <c r="BU10" s="1071" t="s">
        <v>221</v>
      </c>
      <c r="BV10" s="1073"/>
      <c r="BW10" s="1693"/>
      <c r="BX10" s="1693"/>
    </row>
    <row customHeight="1" ht="11.25">
      <c r="A11" s="1077" t="s">
        <v>1409</v>
      </c>
      <c r="B11" s="1078">
        <v>2009</v>
      </c>
      <c r="E11" s="1079" t="s">
        <v>1410</v>
      </c>
      <c r="F11" s="1096"/>
      <c r="G11" s="1079" t="s">
        <v>1411</v>
      </c>
      <c r="H11" s="1079" t="s">
        <v>1412</v>
      </c>
      <c r="I11" s="1079" t="s">
        <v>148</v>
      </c>
      <c r="J11" s="1080" t="s">
        <v>1413</v>
      </c>
      <c r="K11" s="1102" t="s">
        <v>1414</v>
      </c>
      <c r="O11" s="1080" t="s">
        <v>1415</v>
      </c>
      <c r="V11" s="373" t="s">
        <v>148</v>
      </c>
      <c r="W11" s="278"/>
      <c r="X11" s="1087" t="s">
        <v>1385</v>
      </c>
      <c r="Y11" s="1078" t="s">
        <v>1416</v>
      </c>
      <c r="Z11" s="1094"/>
      <c r="AP11" s="1090" t="s">
        <v>189</v>
      </c>
      <c r="AQ11" s="1092" t="s">
        <v>189</v>
      </c>
      <c r="AW11" s="1123" t="s">
        <v>1417</v>
      </c>
      <c r="AX11" s="1123" t="s">
        <v>1417</v>
      </c>
      <c r="AZ11" s="1123" t="s">
        <v>1418</v>
      </c>
      <c r="BB11" s="1123" t="s">
        <v>1419</v>
      </c>
      <c r="BC11" s="1123" t="s">
        <v>1320</v>
      </c>
      <c r="BE11" s="1123">
        <v>2009</v>
      </c>
      <c r="BF11" s="1123" t="s">
        <v>1420</v>
      </c>
      <c r="BH11" s="1071" t="s">
        <v>1421</v>
      </c>
      <c r="BJ11" s="1071" t="s">
        <v>1390</v>
      </c>
      <c r="BL11" s="1071" t="s">
        <v>1390</v>
      </c>
      <c r="BN11" s="1071" t="s">
        <v>1422</v>
      </c>
      <c r="BQ11" s="1284">
        <v>4213780</v>
      </c>
      <c r="BR11" s="1071" t="s">
        <v>183</v>
      </c>
      <c r="BS11" s="1432"/>
      <c r="BW11" s="1693"/>
      <c r="BX11" s="1693"/>
    </row>
    <row customHeight="1" ht="11.25">
      <c r="A12" s="1077" t="s">
        <v>1423</v>
      </c>
      <c r="B12" s="1078">
        <v>2010</v>
      </c>
      <c r="E12" s="1079" t="s">
        <v>1424</v>
      </c>
      <c r="F12" s="1096"/>
      <c r="G12" s="1079" t="s">
        <v>1412</v>
      </c>
      <c r="I12" s="1079" t="s">
        <v>149</v>
      </c>
      <c r="J12" s="1080" t="s">
        <v>1425</v>
      </c>
      <c r="K12" s="1102" t="s">
        <v>1426</v>
      </c>
      <c r="O12" s="1080" t="s">
        <v>1212</v>
      </c>
      <c r="V12" s="373" t="s">
        <v>149</v>
      </c>
      <c r="W12" s="1092"/>
      <c r="X12" s="1087" t="s">
        <v>1427</v>
      </c>
      <c r="Y12" s="1078" t="s">
        <v>1218</v>
      </c>
      <c r="AP12" s="1090"/>
      <c r="AW12" s="1123" t="s">
        <v>148</v>
      </c>
      <c r="AX12" s="1123" t="s">
        <v>148</v>
      </c>
      <c r="AZ12" s="1123" t="s">
        <v>1428</v>
      </c>
      <c r="BB12" s="1123" t="s">
        <v>1429</v>
      </c>
      <c r="BC12" s="1123" t="s">
        <v>1320</v>
      </c>
      <c r="BE12" s="1123">
        <v>2010</v>
      </c>
      <c r="BF12" s="1123" t="s">
        <v>1430</v>
      </c>
      <c r="BH12" s="1071" t="s">
        <v>1431</v>
      </c>
      <c r="BJ12" s="1071" t="s">
        <v>1432</v>
      </c>
      <c r="BL12" s="1071" t="s">
        <v>1432</v>
      </c>
      <c r="BN12" s="1071" t="s">
        <v>1433</v>
      </c>
      <c r="BQ12" s="1284">
        <v>4213779</v>
      </c>
      <c r="BR12" s="1071" t="s">
        <v>1385</v>
      </c>
      <c r="BS12" s="1432"/>
      <c r="BT12" s="1073"/>
      <c r="BU12" s="1073"/>
      <c r="BV12" s="1073"/>
      <c r="BW12" s="1693"/>
      <c r="BX12" s="1693"/>
    </row>
    <row customHeight="1" ht="11.25">
      <c r="A13" s="1077" t="s">
        <v>1434</v>
      </c>
      <c r="B13" s="1078">
        <v>2011</v>
      </c>
      <c r="E13" s="1079" t="s">
        <v>1435</v>
      </c>
      <c r="F13" s="1096"/>
      <c r="I13" s="1079" t="s">
        <v>150</v>
      </c>
      <c r="K13" s="1102" t="s">
        <v>1384</v>
      </c>
      <c r="V13" s="373" t="s">
        <v>150</v>
      </c>
      <c r="W13" s="1092"/>
      <c r="X13" s="1092"/>
      <c r="Y13" s="1092"/>
      <c r="AW13" s="1123" t="s">
        <v>149</v>
      </c>
      <c r="AX13" s="1123" t="s">
        <v>149</v>
      </c>
      <c r="BB13" s="1123" t="s">
        <v>1436</v>
      </c>
      <c r="BC13" s="1123" t="s">
        <v>1437</v>
      </c>
      <c r="BE13" s="1123">
        <v>2011</v>
      </c>
      <c r="BF13" s="1123" t="s">
        <v>1438</v>
      </c>
      <c r="BH13" s="1071" t="s">
        <v>1439</v>
      </c>
      <c r="BJ13" s="1071" t="s">
        <v>1421</v>
      </c>
      <c r="BL13" s="1071" t="s">
        <v>1421</v>
      </c>
      <c r="BN13" s="1071" t="s">
        <v>1440</v>
      </c>
      <c r="BQ13" s="1284">
        <v>4213783</v>
      </c>
      <c r="BR13" s="1071" t="s">
        <v>1400</v>
      </c>
      <c r="BS13" s="1432"/>
      <c r="BT13" s="1073"/>
      <c r="BU13" s="1073"/>
      <c r="BV13" s="1073"/>
      <c r="BW13" s="1697"/>
      <c r="BX13" s="1693"/>
    </row>
    <row customHeight="1" ht="11.25">
      <c r="A14" s="1077" t="s">
        <v>1441</v>
      </c>
      <c r="B14" s="1078">
        <v>2012</v>
      </c>
      <c r="I14" s="1079" t="s">
        <v>151</v>
      </c>
      <c r="J14" s="1070" t="s">
        <v>1442</v>
      </c>
      <c r="N14" s="1070" t="s">
        <v>1443</v>
      </c>
      <c r="V14" s="1086">
        <v>13</v>
      </c>
      <c r="W14" s="1087"/>
      <c r="X14" s="1087" t="s">
        <v>1252</v>
      </c>
      <c r="Y14" s="1078" t="s">
        <v>1218</v>
      </c>
      <c r="AW14" s="1123" t="s">
        <v>150</v>
      </c>
      <c r="AX14" s="1123" t="s">
        <v>150</v>
      </c>
      <c r="AZ14" s="1070" t="s">
        <v>1444</v>
      </c>
      <c r="BB14" s="1123" t="s">
        <v>1445</v>
      </c>
      <c r="BC14" s="1123" t="s">
        <v>1437</v>
      </c>
      <c r="BE14" s="1123">
        <v>2012</v>
      </c>
      <c r="BH14" s="1071" t="s">
        <v>1360</v>
      </c>
      <c r="BJ14" s="1220" t="s">
        <v>1446</v>
      </c>
      <c r="BL14" s="1220" t="s">
        <v>1446</v>
      </c>
      <c r="BN14" s="1071" t="s">
        <v>1447</v>
      </c>
      <c r="BQ14" s="1284">
        <v>4213782</v>
      </c>
      <c r="BR14" s="1071" t="s">
        <v>189</v>
      </c>
      <c r="BS14" s="1432"/>
      <c r="BT14" s="1073"/>
      <c r="BU14" s="1073"/>
      <c r="BV14" s="1073"/>
      <c r="BW14" s="1697"/>
      <c r="BX14" s="1693"/>
    </row>
    <row customHeight="1" ht="19.5">
      <c r="A15" s="1077" t="s">
        <v>1448</v>
      </c>
      <c r="B15" s="1078">
        <v>2013</v>
      </c>
      <c r="E15" s="1701" t="s">
        <v>1449</v>
      </c>
      <c r="G15" s="1070" t="s">
        <v>1450</v>
      </c>
      <c r="H15" s="1070" t="s">
        <v>1451</v>
      </c>
      <c r="I15" s="1081" t="s">
        <v>152</v>
      </c>
      <c r="J15" s="1092" t="s">
        <v>580</v>
      </c>
      <c r="N15" s="1161" t="s">
        <v>1452</v>
      </c>
      <c r="X15" s="1090"/>
      <c r="AW15" s="1123" t="s">
        <v>151</v>
      </c>
      <c r="AX15" s="1123" t="s">
        <v>151</v>
      </c>
      <c r="AZ15" s="1123" t="s">
        <v>1371</v>
      </c>
      <c r="BB15" s="1123" t="s">
        <v>1453</v>
      </c>
      <c r="BC15" s="1123" t="s">
        <v>1437</v>
      </c>
      <c r="BE15" s="1123">
        <v>2013</v>
      </c>
      <c r="BH15" s="1071" t="s">
        <v>1376</v>
      </c>
      <c r="BJ15" s="1220" t="s">
        <v>1454</v>
      </c>
      <c r="BL15" s="1220" t="s">
        <v>1454</v>
      </c>
      <c r="BN15" s="1071" t="s">
        <v>1455</v>
      </c>
      <c r="BR15" s="1073"/>
      <c r="BS15" s="1434"/>
      <c r="BT15" s="1073"/>
      <c r="BU15" s="1073"/>
      <c r="BV15" s="1073"/>
      <c r="BW15" s="1697"/>
      <c r="BX15" s="1693"/>
    </row>
    <row customHeight="1" ht="21">
      <c r="A16" s="1873" t="s">
        <v>1456</v>
      </c>
      <c r="B16" s="1078">
        <v>2014</v>
      </c>
      <c r="E16" s="1702" t="s">
        <v>1457</v>
      </c>
      <c r="G16" s="1079" t="s">
        <v>1458</v>
      </c>
      <c r="H16" s="1079" t="s">
        <v>1459</v>
      </c>
      <c r="I16" s="1081" t="s">
        <v>1460</v>
      </c>
      <c r="J16" s="1092" t="s">
        <v>553</v>
      </c>
      <c r="N16" s="1161" t="s">
        <v>1461</v>
      </c>
      <c r="AW16" s="1123" t="s">
        <v>152</v>
      </c>
      <c r="AX16" s="1123" t="s">
        <v>152</v>
      </c>
      <c r="AZ16" s="1123" t="s">
        <v>1387</v>
      </c>
      <c r="BB16" s="1123" t="s">
        <v>1462</v>
      </c>
      <c r="BC16" s="1123" t="s">
        <v>1437</v>
      </c>
      <c r="BE16" s="1123">
        <v>2014</v>
      </c>
      <c r="BH16" s="1071" t="s">
        <v>1392</v>
      </c>
      <c r="BJ16" s="1220" t="s">
        <v>1463</v>
      </c>
      <c r="BL16" s="1220" t="s">
        <v>1463</v>
      </c>
      <c r="BN16" s="1071" t="s">
        <v>1464</v>
      </c>
      <c r="BR16" s="1073"/>
      <c r="BS16" s="1434"/>
      <c r="BT16" s="1073"/>
      <c r="BU16" s="1073"/>
      <c r="BV16" s="1073"/>
      <c r="BW16" s="1697"/>
      <c r="BX16" s="1693"/>
    </row>
    <row customHeight="1" ht="21">
      <c r="A17" s="1077" t="s">
        <v>1465</v>
      </c>
      <c r="B17" s="1078">
        <v>2015</v>
      </c>
      <c r="G17" s="1079" t="s">
        <v>1412</v>
      </c>
      <c r="H17" s="1079" t="s">
        <v>1412</v>
      </c>
      <c r="I17" s="1079" t="s">
        <v>1466</v>
      </c>
      <c r="N17" s="1161" t="s">
        <v>1467</v>
      </c>
      <c r="X17" s="1090"/>
      <c r="AW17" s="1123" t="s">
        <v>1460</v>
      </c>
      <c r="AX17" s="1123" t="s">
        <v>1460</v>
      </c>
      <c r="AZ17" s="1123" t="s">
        <v>1468</v>
      </c>
      <c r="BB17" s="1123" t="s">
        <v>1469</v>
      </c>
      <c r="BC17" s="1123" t="s">
        <v>1320</v>
      </c>
      <c r="BE17" s="1123">
        <v>2015</v>
      </c>
      <c r="BH17" s="1071" t="s">
        <v>1408</v>
      </c>
      <c r="BJ17" s="1220" t="s">
        <v>1470</v>
      </c>
      <c r="BL17" s="1220" t="s">
        <v>1470</v>
      </c>
      <c r="BN17" s="1071" t="s">
        <v>1471</v>
      </c>
      <c r="BR17" s="1070" t="s">
        <v>1263</v>
      </c>
      <c r="BS17" s="1431"/>
      <c r="BU17" s="1070" t="s">
        <v>1472</v>
      </c>
      <c r="BV17" s="1073"/>
      <c r="BW17" s="1693"/>
      <c r="BX17" s="1695" t="s">
        <v>1473</v>
      </c>
      <c r="CA17" s="1070" t="s">
        <v>1474</v>
      </c>
      <c r="CD17" s="1070" t="s">
        <v>1475</v>
      </c>
    </row>
    <row customHeight="1" ht="21">
      <c r="A18" s="1077" t="s">
        <v>1476</v>
      </c>
      <c r="B18" s="1078">
        <v>2016</v>
      </c>
      <c r="E18" s="2008" t="s">
        <v>1477</v>
      </c>
      <c r="I18" s="1079" t="s">
        <v>1478</v>
      </c>
      <c r="N18" s="1161" t="s">
        <v>1479</v>
      </c>
      <c r="X18" s="1090"/>
      <c r="AW18" s="1123" t="s">
        <v>1466</v>
      </c>
      <c r="AX18" s="1123" t="s">
        <v>1466</v>
      </c>
      <c r="BB18" s="1123" t="s">
        <v>1480</v>
      </c>
      <c r="BC18" s="1123" t="s">
        <v>1320</v>
      </c>
      <c r="BE18" s="1123">
        <v>2016</v>
      </c>
      <c r="BH18" s="1071" t="s">
        <v>1422</v>
      </c>
      <c r="BJ18" s="1220" t="s">
        <v>1481</v>
      </c>
      <c r="BL18" s="1220" t="s">
        <v>1481</v>
      </c>
      <c r="BN18" s="1071" t="s">
        <v>1482</v>
      </c>
      <c r="BQ18" s="1435" t="s">
        <v>1293</v>
      </c>
      <c r="BR18" s="1162" t="s">
        <v>1294</v>
      </c>
      <c r="BS18" s="277"/>
      <c r="BT18" s="1435" t="s">
        <v>1483</v>
      </c>
      <c r="BU18" s="1162" t="s">
        <v>1484</v>
      </c>
      <c r="BV18" s="1073"/>
      <c r="BW18" s="1700" t="s">
        <v>1485</v>
      </c>
      <c r="BX18" s="1694" t="s">
        <v>1486</v>
      </c>
      <c r="BZ18" s="1435" t="s">
        <v>1487</v>
      </c>
      <c r="CA18" s="1162" t="s">
        <v>1488</v>
      </c>
      <c r="CC18" s="1435" t="s">
        <v>1489</v>
      </c>
      <c r="CD18" s="1162" t="s">
        <v>1490</v>
      </c>
    </row>
    <row customHeight="1" ht="21">
      <c r="A19" s="1873" t="s">
        <v>1491</v>
      </c>
      <c r="B19" s="1078">
        <v>2017</v>
      </c>
      <c r="E19" s="1077" t="s">
        <v>164</v>
      </c>
      <c r="I19" s="1079" t="s">
        <v>1492</v>
      </c>
      <c r="N19" s="1161" t="s">
        <v>1493</v>
      </c>
      <c r="X19" s="1090"/>
      <c r="AW19" s="1123" t="s">
        <v>1478</v>
      </c>
      <c r="AX19" s="1123" t="s">
        <v>1478</v>
      </c>
      <c r="AZ19" s="1070" t="s">
        <v>1494</v>
      </c>
      <c r="BB19" s="1123" t="s">
        <v>1495</v>
      </c>
      <c r="BC19" s="1123" t="s">
        <v>1320</v>
      </c>
      <c r="BE19" s="1123">
        <v>2017</v>
      </c>
      <c r="BH19" s="1071" t="s">
        <v>1496</v>
      </c>
      <c r="BJ19" s="1220" t="s">
        <v>1497</v>
      </c>
      <c r="BL19" s="1220" t="s">
        <v>1497</v>
      </c>
      <c r="BQ19" s="1284">
        <v>4190064</v>
      </c>
      <c r="BR19" s="1071" t="s">
        <v>1498</v>
      </c>
      <c r="BS19" s="1432"/>
      <c r="BT19" s="1284">
        <v>4189671</v>
      </c>
      <c r="BU19" s="1071" t="s">
        <v>1499</v>
      </c>
      <c r="BV19" s="1073"/>
      <c r="BW19" s="1698">
        <v>4189706</v>
      </c>
      <c r="BX19" s="1696" t="s">
        <v>1500</v>
      </c>
      <c r="BZ19" s="1284">
        <v>4189714</v>
      </c>
      <c r="CA19" s="1071" t="s">
        <v>1501</v>
      </c>
      <c r="CC19" s="1284">
        <v>4189708</v>
      </c>
      <c r="CD19" s="1071" t="s">
        <v>1502</v>
      </c>
    </row>
    <row customHeight="1" ht="21">
      <c r="A20" s="1077" t="s">
        <v>1503</v>
      </c>
      <c r="B20" s="1078">
        <v>2018</v>
      </c>
      <c r="E20" s="1077" t="s">
        <v>1252</v>
      </c>
      <c r="I20" s="1079" t="s">
        <v>1504</v>
      </c>
      <c r="N20" s="1161" t="s">
        <v>1505</v>
      </c>
      <c r="AW20" s="1123" t="s">
        <v>1492</v>
      </c>
      <c r="AX20" s="1123" t="s">
        <v>1492</v>
      </c>
      <c r="AZ20" s="1123" t="s">
        <v>1506</v>
      </c>
      <c r="BB20" s="1123" t="s">
        <v>1507</v>
      </c>
      <c r="BC20" s="1123" t="s">
        <v>1437</v>
      </c>
      <c r="BE20" s="1123">
        <v>2018</v>
      </c>
      <c r="BH20" s="1071" t="s">
        <v>1433</v>
      </c>
      <c r="BJ20" s="1071" t="s">
        <v>1360</v>
      </c>
      <c r="BL20" s="1071" t="s">
        <v>1360</v>
      </c>
      <c r="BQ20" s="1284">
        <v>4190065</v>
      </c>
      <c r="BR20" s="1071" t="s">
        <v>1508</v>
      </c>
      <c r="BS20" s="1432"/>
      <c r="BT20" s="1284">
        <v>4189672</v>
      </c>
      <c r="BU20" s="1071" t="s">
        <v>1509</v>
      </c>
      <c r="BV20" s="1073"/>
      <c r="BW20" s="1698">
        <v>4189705</v>
      </c>
      <c r="BX20" s="1696" t="s">
        <v>1510</v>
      </c>
      <c r="BZ20" s="1284">
        <v>4189713</v>
      </c>
      <c r="CA20" s="1071" t="s">
        <v>1510</v>
      </c>
      <c r="CC20" s="1284">
        <v>4189709</v>
      </c>
      <c r="CD20" s="1071" t="s">
        <v>1511</v>
      </c>
    </row>
    <row customHeight="1" ht="21">
      <c r="A21" s="1077" t="s">
        <v>1512</v>
      </c>
      <c r="B21" s="1078">
        <v>2019</v>
      </c>
      <c r="I21" s="1079" t="s">
        <v>1513</v>
      </c>
      <c r="N21" s="1161" t="s">
        <v>1514</v>
      </c>
      <c r="AW21" s="1123" t="s">
        <v>1504</v>
      </c>
      <c r="AX21" s="1123" t="s">
        <v>1504</v>
      </c>
      <c r="AZ21" s="1123" t="s">
        <v>1515</v>
      </c>
      <c r="BB21" s="1123" t="s">
        <v>1516</v>
      </c>
      <c r="BC21" s="1123" t="s">
        <v>1320</v>
      </c>
      <c r="BE21" s="1123">
        <v>2019</v>
      </c>
      <c r="BH21" s="1071" t="s">
        <v>1440</v>
      </c>
      <c r="BJ21" s="1071" t="s">
        <v>1376</v>
      </c>
      <c r="BL21" s="1071" t="s">
        <v>1376</v>
      </c>
      <c r="BQ21" s="1284">
        <v>4190066</v>
      </c>
      <c r="BR21" s="1071" t="s">
        <v>1517</v>
      </c>
      <c r="BS21" s="1432"/>
      <c r="BT21" s="1284">
        <v>4189673</v>
      </c>
      <c r="BU21" s="1071" t="s">
        <v>1518</v>
      </c>
      <c r="BV21" s="1073"/>
      <c r="BW21" s="1698">
        <v>4189707</v>
      </c>
      <c r="BX21" s="1696" t="s">
        <v>1519</v>
      </c>
      <c r="BZ21" s="1284">
        <v>4189712</v>
      </c>
      <c r="CA21" s="1071" t="s">
        <v>1520</v>
      </c>
      <c r="CC21" s="1284">
        <v>4189710</v>
      </c>
      <c r="CD21" s="1071" t="s">
        <v>1521</v>
      </c>
    </row>
    <row customHeight="1" ht="21">
      <c r="A22" s="1077" t="s">
        <v>1522</v>
      </c>
      <c r="B22" s="1078">
        <v>2020</v>
      </c>
      <c r="N22" s="1161" t="s">
        <v>1523</v>
      </c>
      <c r="AW22" s="1123" t="s">
        <v>1513</v>
      </c>
      <c r="AX22" s="1123" t="s">
        <v>1513</v>
      </c>
      <c r="AZ22" s="1123" t="s">
        <v>1524</v>
      </c>
      <c r="BB22" s="1123" t="s">
        <v>1525</v>
      </c>
      <c r="BC22" s="1123" t="s">
        <v>1320</v>
      </c>
      <c r="BE22" s="1123">
        <v>2020</v>
      </c>
      <c r="BH22" s="1071" t="s">
        <v>1447</v>
      </c>
      <c r="BJ22" s="1071" t="s">
        <v>1392</v>
      </c>
      <c r="BL22" s="1071" t="s">
        <v>1392</v>
      </c>
      <c r="BQ22" s="1284">
        <v>4190067</v>
      </c>
      <c r="BR22" s="1071" t="s">
        <v>1526</v>
      </c>
      <c r="BS22" s="1432"/>
      <c r="BT22" s="1284">
        <v>4189674</v>
      </c>
      <c r="BU22" s="1071" t="s">
        <v>1527</v>
      </c>
      <c r="BV22" s="1073"/>
      <c r="BW22" s="1073"/>
      <c r="CC22" s="1284">
        <v>4189711</v>
      </c>
      <c r="CD22" s="1071" t="s">
        <v>290</v>
      </c>
    </row>
    <row customHeight="1" ht="21">
      <c r="A23" s="1077" t="s">
        <v>1528</v>
      </c>
      <c r="B23" s="1078">
        <v>2021</v>
      </c>
      <c r="AW23" s="1123" t="s">
        <v>1529</v>
      </c>
      <c r="AX23" s="1123" t="s">
        <v>1529</v>
      </c>
      <c r="AZ23" s="1123" t="s">
        <v>1530</v>
      </c>
      <c r="BB23" s="1123" t="s">
        <v>1531</v>
      </c>
      <c r="BC23" s="1123" t="s">
        <v>1229</v>
      </c>
      <c r="BE23" s="1123">
        <v>2021</v>
      </c>
      <c r="BH23" s="1071" t="s">
        <v>1455</v>
      </c>
      <c r="BJ23" s="1071" t="s">
        <v>1408</v>
      </c>
      <c r="BL23" s="1071" t="s">
        <v>1408</v>
      </c>
      <c r="BQ23" s="1284">
        <v>4190068</v>
      </c>
      <c r="BR23" s="1071" t="s">
        <v>1532</v>
      </c>
      <c r="BS23" s="1432"/>
      <c r="BT23" s="1284">
        <v>4189675</v>
      </c>
      <c r="BU23" s="1071" t="s">
        <v>1533</v>
      </c>
      <c r="BV23" s="1073"/>
      <c r="BW23" s="1073"/>
      <c r="CC23" s="1284">
        <v>5110778</v>
      </c>
      <c r="CD23" s="1071" t="s">
        <v>1534</v>
      </c>
    </row>
    <row customHeight="1" ht="21">
      <c r="A24" s="1077" t="s">
        <v>1535</v>
      </c>
      <c r="B24" s="1078">
        <v>2022</v>
      </c>
      <c r="AW24" s="1123" t="s">
        <v>1536</v>
      </c>
      <c r="AX24" s="1123" t="s">
        <v>1536</v>
      </c>
      <c r="AZ24" s="1123" t="s">
        <v>1537</v>
      </c>
      <c r="BB24" s="1123" t="s">
        <v>1538</v>
      </c>
      <c r="BC24" s="1123" t="s">
        <v>1539</v>
      </c>
      <c r="BE24" s="1123">
        <v>2022</v>
      </c>
      <c r="BH24" s="1071" t="s">
        <v>1464</v>
      </c>
      <c r="BJ24" s="1071" t="s">
        <v>1422</v>
      </c>
      <c r="BL24" s="1071" t="s">
        <v>1422</v>
      </c>
      <c r="BQ24" s="1284">
        <v>4190069</v>
      </c>
      <c r="BR24" s="1071" t="s">
        <v>1540</v>
      </c>
      <c r="BS24" s="1432"/>
      <c r="BT24" s="1284">
        <v>4189676</v>
      </c>
      <c r="BU24" s="1071" t="s">
        <v>1541</v>
      </c>
      <c r="BV24" s="1073"/>
      <c r="BW24" s="1073"/>
      <c r="CC24" s="1284">
        <v>25575374</v>
      </c>
      <c r="CD24" s="1071" t="s">
        <v>1542</v>
      </c>
    </row>
    <row customHeight="1" ht="11.25">
      <c r="A25" s="1077" t="s">
        <v>1543</v>
      </c>
      <c r="B25" s="1078">
        <v>2023</v>
      </c>
      <c r="AW25" s="1123" t="s">
        <v>1544</v>
      </c>
      <c r="AX25" s="1123" t="s">
        <v>1544</v>
      </c>
      <c r="AZ25" s="1123" t="s">
        <v>1545</v>
      </c>
      <c r="BB25" s="1123" t="s">
        <v>1546</v>
      </c>
      <c r="BC25" s="1123" t="s">
        <v>1539</v>
      </c>
      <c r="BE25" s="1123">
        <v>2023</v>
      </c>
      <c r="BH25" s="1071" t="s">
        <v>1471</v>
      </c>
      <c r="BJ25" s="1071" t="s">
        <v>1496</v>
      </c>
      <c r="BL25" s="1071" t="s">
        <v>1496</v>
      </c>
      <c r="BQ25" s="1284">
        <v>4190070</v>
      </c>
      <c r="BR25" s="1071" t="s">
        <v>1547</v>
      </c>
      <c r="BS25" s="1432"/>
      <c r="BT25" s="1284">
        <v>4189677</v>
      </c>
      <c r="BU25" s="1071" t="s">
        <v>1548</v>
      </c>
      <c r="BV25" s="1073"/>
      <c r="BW25" s="1073"/>
    </row>
    <row customHeight="1" ht="11.25">
      <c r="A26" s="1077" t="s">
        <v>1549</v>
      </c>
      <c r="B26" s="1078">
        <v>2024</v>
      </c>
      <c r="J26" s="1734" t="s">
        <v>1550</v>
      </c>
      <c r="AX26" s="1123" t="s">
        <v>1551</v>
      </c>
      <c r="AZ26" s="1123" t="s">
        <v>1415</v>
      </c>
      <c r="BB26" s="1123" t="s">
        <v>1552</v>
      </c>
      <c r="BC26" s="1123" t="s">
        <v>1539</v>
      </c>
      <c r="BE26" s="1123">
        <v>2024</v>
      </c>
      <c r="BH26" s="1071" t="s">
        <v>1482</v>
      </c>
      <c r="BJ26" s="1071" t="s">
        <v>1433</v>
      </c>
      <c r="BL26" s="1071" t="s">
        <v>1433</v>
      </c>
      <c r="BQ26" s="1284">
        <v>4190071</v>
      </c>
      <c r="BR26" s="1071" t="s">
        <v>1553</v>
      </c>
      <c r="BS26" s="1432"/>
      <c r="BV26" s="1073"/>
      <c r="BW26" s="1073"/>
    </row>
    <row customHeight="1" ht="11.25">
      <c r="A27" s="1077" t="s">
        <v>1554</v>
      </c>
      <c r="B27" s="1078">
        <v>2025</v>
      </c>
      <c r="J27" s="179" t="s">
        <v>686</v>
      </c>
      <c r="AX27" s="1123" t="s">
        <v>1555</v>
      </c>
      <c r="BB27" s="1123" t="s">
        <v>1556</v>
      </c>
      <c r="BC27" s="1123" t="s">
        <v>1539</v>
      </c>
      <c r="BE27" s="1123">
        <v>2025</v>
      </c>
      <c r="BH27" s="1073" t="s">
        <v>22</v>
      </c>
      <c r="BJ27" s="1071" t="s">
        <v>1440</v>
      </c>
      <c r="BL27" s="1071" t="s">
        <v>1440</v>
      </c>
      <c r="BN27" s="1073" t="s">
        <v>22</v>
      </c>
      <c r="BQ27" s="1284">
        <v>4190072</v>
      </c>
      <c r="BR27" s="1071" t="s">
        <v>1557</v>
      </c>
      <c r="BS27" s="1432"/>
      <c r="BV27" s="1073"/>
      <c r="BW27" s="1073"/>
    </row>
    <row customHeight="1" ht="11.25">
      <c r="A28" s="1077" t="s">
        <v>1558</v>
      </c>
      <c r="D28" s="1104"/>
      <c r="E28" s="1105"/>
      <c r="F28" s="1105"/>
      <c r="H28" s="1106" t="s">
        <v>1559</v>
      </c>
      <c r="AX28" s="1123" t="s">
        <v>1560</v>
      </c>
      <c r="AZ28" s="1070" t="s">
        <v>1561</v>
      </c>
      <c r="BB28" s="1123" t="s">
        <v>1562</v>
      </c>
      <c r="BC28" s="1123" t="s">
        <v>1563</v>
      </c>
      <c r="BE28" s="1123">
        <v>2026</v>
      </c>
      <c r="BH28" s="1073" t="s">
        <v>22</v>
      </c>
      <c r="BJ28" s="1071" t="s">
        <v>1447</v>
      </c>
      <c r="BL28" s="1071" t="s">
        <v>1447</v>
      </c>
      <c r="BN28" s="1073" t="s">
        <v>22</v>
      </c>
      <c r="BQ28" s="1284">
        <v>4190073</v>
      </c>
      <c r="BR28" s="1071" t="s">
        <v>1564</v>
      </c>
      <c r="BS28" s="1432"/>
      <c r="BV28" s="1073"/>
      <c r="BW28" s="1073"/>
    </row>
    <row customHeight="1" ht="11.25">
      <c r="A29" s="1077" t="s">
        <v>1565</v>
      </c>
      <c r="D29" s="1107" t="s">
        <v>1566</v>
      </c>
      <c r="E29" s="1108" t="str">
        <f>IF(TEMPLATE_GROUP="","",INDEX(StartDateList,MATCH(TEMPLATE_GROUP,CodeTemplateList,0),1))</f>
        <v>01.10.2024</v>
      </c>
      <c r="F29" s="1108" t="str">
        <f>IF(TEMPLATE_GROUP="","",INDEX(EndDateList,MATCH(TEMPLATE_GROUP,CodeTemplateList,0),1))</f>
        <v>31.12.2024</v>
      </c>
      <c r="H29" s="1109" t="s">
        <v>1567</v>
      </c>
      <c r="AX29" s="1123" t="s">
        <v>1568</v>
      </c>
      <c r="AZ29" s="1123" t="s">
        <v>1213</v>
      </c>
      <c r="BB29" s="1123" t="s">
        <v>1415</v>
      </c>
      <c r="BC29" s="1094"/>
      <c r="BE29" s="1123">
        <v>2027</v>
      </c>
      <c r="BJ29" s="1071" t="s">
        <v>1455</v>
      </c>
      <c r="BL29" s="1071" t="s">
        <v>1455</v>
      </c>
    </row>
    <row customHeight="1" ht="11.25">
      <c r="A30" s="1077" t="s">
        <v>1569</v>
      </c>
      <c r="D30" s="1110"/>
      <c r="E30" s="1111"/>
      <c r="F30" s="1111"/>
      <c r="AX30" s="1123" t="s">
        <v>1570</v>
      </c>
      <c r="AZ30" s="1123" t="s">
        <v>1241</v>
      </c>
      <c r="BE30" s="1123">
        <v>2028</v>
      </c>
      <c r="BJ30" s="1071" t="s">
        <v>1571</v>
      </c>
      <c r="BL30" s="1071" t="s">
        <v>1571</v>
      </c>
    </row>
    <row customHeight="1" ht="12.75">
      <c r="A31" s="1077" t="s">
        <v>1572</v>
      </c>
      <c r="D31" s="1104"/>
      <c r="E31" s="1105"/>
      <c r="F31" s="1105"/>
      <c r="H31" s="1112"/>
      <c r="AX31" s="1123" t="s">
        <v>1573</v>
      </c>
      <c r="AZ31" s="1123" t="s">
        <v>1574</v>
      </c>
      <c r="BE31" s="1123">
        <v>2029</v>
      </c>
      <c r="BJ31" s="1071" t="s">
        <v>1575</v>
      </c>
      <c r="BL31" s="1071" t="s">
        <v>1575</v>
      </c>
    </row>
    <row customHeight="1" ht="11.25">
      <c r="A32" s="1077" t="s">
        <v>1576</v>
      </c>
      <c r="D32" s="1107" t="s">
        <v>1577</v>
      </c>
      <c r="E32" s="1108" t="str">
        <f>IF(TEMPLATE_GROUP="","",INDEX(StartDateList,MATCH(TEMPLATE_GROUP,CodeTemplateList,0),1))</f>
        <v>01.10.2024</v>
      </c>
      <c r="F32" s="1108" t="str">
        <f>IF(TEMPLATE_GROUP="","",INDEX(EndDateList,MATCH(TEMPLATE_GROUP,CodeTemplateList,0),1))</f>
        <v>31.12.2024</v>
      </c>
      <c r="H32" s="1113" t="s">
        <v>1578</v>
      </c>
      <c r="O32" s="1077" t="s">
        <v>1211</v>
      </c>
      <c r="AX32" s="1123" t="s">
        <v>1579</v>
      </c>
      <c r="AZ32" s="1123" t="s">
        <v>1308</v>
      </c>
      <c r="BE32" s="1123">
        <v>2030</v>
      </c>
      <c r="BJ32" s="1071" t="s">
        <v>1464</v>
      </c>
      <c r="BL32" s="1071" t="s">
        <v>1464</v>
      </c>
    </row>
    <row customHeight="1" ht="11.25">
      <c r="A33" s="1077" t="s">
        <v>1580</v>
      </c>
      <c r="O33" s="1077" t="s">
        <v>1238</v>
      </c>
      <c r="AX33" s="1123" t="s">
        <v>1581</v>
      </c>
      <c r="AZ33" s="1123" t="s">
        <v>1212</v>
      </c>
      <c r="BE33" s="1123">
        <v>2031</v>
      </c>
      <c r="BJ33" s="1071" t="s">
        <v>1471</v>
      </c>
      <c r="BL33" s="1071" t="s">
        <v>1471</v>
      </c>
    </row>
    <row customHeight="1" ht="11.25">
      <c r="A34" s="1077" t="s">
        <v>1582</v>
      </c>
      <c r="O34" s="1077" t="s">
        <v>1274</v>
      </c>
      <c r="AX34" s="1123" t="s">
        <v>1583</v>
      </c>
      <c r="BE34" s="1123">
        <v>2032</v>
      </c>
      <c r="BJ34" s="1071" t="s">
        <v>1482</v>
      </c>
      <c r="BL34" s="1071" t="s">
        <v>1482</v>
      </c>
    </row>
    <row customHeight="1" ht="11.25">
      <c r="A35" s="1077" t="s">
        <v>1584</v>
      </c>
      <c r="O35" s="1077" t="s">
        <v>1306</v>
      </c>
      <c r="AX35" s="1123" t="s">
        <v>1585</v>
      </c>
      <c r="AZ35" s="1070" t="s">
        <v>1586</v>
      </c>
      <c r="BE35" s="1123">
        <v>2033</v>
      </c>
      <c r="BL35" s="1071" t="s">
        <v>1587</v>
      </c>
    </row>
    <row customHeight="1" ht="11.25">
      <c r="A36" s="1873" t="s">
        <v>1588</v>
      </c>
      <c r="D36" s="1114" t="s">
        <v>1589</v>
      </c>
      <c r="E36" s="1115" t="s">
        <v>904</v>
      </c>
      <c r="F36" s="1116" t="str">
        <f>INDEX(E37:E41,MATCH(TEMPLATE_SPHERE,F37:F41,0))</f>
        <v>водоотведения</v>
      </c>
      <c r="G36" s="1116" t="str">
        <f>INDEX(G37:G41,MATCH(TEMPLATE_SPHERE,F37:F41,0))</f>
        <v>водоотведение</v>
      </c>
      <c r="O36" s="1077" t="s">
        <v>1331</v>
      </c>
      <c r="AX36" s="1123" t="s">
        <v>1590</v>
      </c>
      <c r="AZ36" s="1123" t="s">
        <v>1212</v>
      </c>
      <c r="BE36" s="1123">
        <v>2034</v>
      </c>
      <c r="BL36" s="1071" t="s">
        <v>1591</v>
      </c>
    </row>
    <row customHeight="1" ht="11.25">
      <c r="A37" s="1077" t="s">
        <v>1592</v>
      </c>
      <c r="E37" s="410" t="s">
        <v>1593</v>
      </c>
      <c r="F37" s="1117" t="s">
        <v>805</v>
      </c>
      <c r="G37" s="410" t="s">
        <v>1594</v>
      </c>
      <c r="O37" s="1077" t="s">
        <v>1350</v>
      </c>
      <c r="AX37" s="1123" t="s">
        <v>1595</v>
      </c>
      <c r="AZ37" s="1123" t="s">
        <v>1240</v>
      </c>
      <c r="BE37" s="1123">
        <v>2035</v>
      </c>
    </row>
    <row customHeight="1" ht="11.25">
      <c r="A38" s="1077" t="s">
        <v>1596</v>
      </c>
      <c r="E38" s="410" t="s">
        <v>1597</v>
      </c>
      <c r="F38" s="1118" t="s">
        <v>851</v>
      </c>
      <c r="G38" s="410" t="s">
        <v>1598</v>
      </c>
      <c r="O38" s="1077" t="s">
        <v>1367</v>
      </c>
      <c r="AX38" s="1123" t="s">
        <v>1599</v>
      </c>
      <c r="AZ38" s="1123" t="s">
        <v>1275</v>
      </c>
      <c r="BE38" s="1123">
        <v>2036</v>
      </c>
      <c r="BH38" s="1070" t="s">
        <v>1600</v>
      </c>
      <c r="BJ38" s="1070" t="s">
        <v>1601</v>
      </c>
      <c r="BL38" s="1070" t="s">
        <v>1602</v>
      </c>
      <c r="BN38" s="1070" t="s">
        <v>1603</v>
      </c>
    </row>
    <row customHeight="1" ht="11.25">
      <c r="A39" s="1077" t="s">
        <v>1604</v>
      </c>
      <c r="E39" s="410" t="s">
        <v>1605</v>
      </c>
      <c r="F39" s="1118" t="s">
        <v>904</v>
      </c>
      <c r="G39" s="410" t="s">
        <v>1606</v>
      </c>
      <c r="O39" s="1077" t="s">
        <v>1383</v>
      </c>
      <c r="AX39" s="1123" t="s">
        <v>1607</v>
      </c>
      <c r="AZ39" s="1123" t="s">
        <v>1307</v>
      </c>
      <c r="BE39" s="1123">
        <v>2037</v>
      </c>
      <c r="BH39" s="1071" t="s">
        <v>1608</v>
      </c>
      <c r="BJ39" s="1220" t="s">
        <v>1608</v>
      </c>
      <c r="BL39" s="1220" t="s">
        <v>1608</v>
      </c>
      <c r="BN39" s="1071" t="s">
        <v>1609</v>
      </c>
    </row>
    <row customHeight="1" ht="11.25">
      <c r="A40" s="1077" t="s">
        <v>1610</v>
      </c>
      <c r="E40" s="410" t="s">
        <v>1611</v>
      </c>
      <c r="F40" s="1118" t="s">
        <v>891</v>
      </c>
      <c r="G40" s="410" t="s">
        <v>1612</v>
      </c>
      <c r="O40" s="1077" t="s">
        <v>1399</v>
      </c>
      <c r="AX40" s="1123" t="s">
        <v>1613</v>
      </c>
      <c r="BE40" s="1123">
        <v>2038</v>
      </c>
      <c r="BH40" s="1071" t="s">
        <v>1614</v>
      </c>
      <c r="BJ40" s="1220" t="s">
        <v>1024</v>
      </c>
      <c r="BL40" s="1220" t="s">
        <v>1024</v>
      </c>
      <c r="BN40" s="1071" t="s">
        <v>1058</v>
      </c>
    </row>
    <row customHeight="1" ht="11.25">
      <c r="A41" s="1077" t="s">
        <v>1615</v>
      </c>
      <c r="E41" s="410" t="s">
        <v>1616</v>
      </c>
      <c r="F41" s="1118" t="s">
        <v>1617</v>
      </c>
      <c r="G41" s="410" t="s">
        <v>1616</v>
      </c>
      <c r="O41" s="1077" t="s">
        <v>1415</v>
      </c>
      <c r="AX41" s="1123" t="s">
        <v>1618</v>
      </c>
      <c r="AZ41" s="1070" t="s">
        <v>1619</v>
      </c>
      <c r="BE41" s="1123">
        <v>2039</v>
      </c>
      <c r="BH41" s="1071" t="s">
        <v>1620</v>
      </c>
      <c r="BJ41" s="1220" t="s">
        <v>1020</v>
      </c>
      <c r="BL41" s="1220" t="s">
        <v>1020</v>
      </c>
      <c r="BN41" s="1071" t="s">
        <v>1045</v>
      </c>
    </row>
    <row customHeight="1" ht="11.25">
      <c r="A42" s="1077" t="s">
        <v>1621</v>
      </c>
      <c r="AX42" s="1123" t="s">
        <v>1622</v>
      </c>
      <c r="AZ42" s="1123" t="s">
        <v>1211</v>
      </c>
      <c r="BE42" s="1123">
        <v>2040</v>
      </c>
      <c r="BH42" s="1071" t="s">
        <v>1042</v>
      </c>
      <c r="BJ42" s="1220" t="s">
        <v>1022</v>
      </c>
      <c r="BL42" s="1220" t="s">
        <v>1022</v>
      </c>
      <c r="BN42" s="1071" t="s">
        <v>1623</v>
      </c>
    </row>
    <row customHeight="1" ht="11.25">
      <c r="A43" s="1077" t="s">
        <v>1624</v>
      </c>
      <c r="AX43" s="1123" t="s">
        <v>1625</v>
      </c>
      <c r="AZ43" s="1123" t="s">
        <v>1238</v>
      </c>
      <c r="BE43" s="1123">
        <v>2041</v>
      </c>
      <c r="BH43" s="1071" t="s">
        <v>1626</v>
      </c>
      <c r="BJ43" s="1220" t="s">
        <v>1620</v>
      </c>
      <c r="BL43" s="1220" t="s">
        <v>1620</v>
      </c>
      <c r="BN43" s="1071" t="s">
        <v>1627</v>
      </c>
    </row>
    <row customHeight="1" ht="11.25">
      <c r="A44" s="1077" t="s">
        <v>1628</v>
      </c>
      <c r="G44" s="1097">
        <f>YEAR(TODAY())</f>
        <v>2025</v>
      </c>
      <c r="I44" s="802" t="s">
        <v>1629</v>
      </c>
      <c r="J44" s="1092" t="s">
        <v>1630</v>
      </c>
      <c r="K44" s="1092" t="s">
        <v>1631</v>
      </c>
      <c r="AX44" s="1123" t="s">
        <v>1632</v>
      </c>
      <c r="AZ44" s="1123" t="s">
        <v>1274</v>
      </c>
      <c r="BE44" s="1123">
        <v>2042</v>
      </c>
      <c r="BH44" s="1071" t="s">
        <v>1633</v>
      </c>
      <c r="BJ44" s="1220" t="s">
        <v>1042</v>
      </c>
      <c r="BL44" s="1220" t="s">
        <v>1042</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1306</v>
      </c>
      <c r="BE45" s="1123">
        <v>2043</v>
      </c>
      <c r="BH45" s="1071" t="s">
        <v>1642</v>
      </c>
      <c r="BJ45" s="1220" t="s">
        <v>1036</v>
      </c>
      <c r="BL45" s="1220" t="s">
        <v>1036</v>
      </c>
      <c r="BN45" s="1071" t="s">
        <v>1643</v>
      </c>
    </row>
    <row customHeight="1" ht="11.25">
      <c r="A46" s="1077" t="s">
        <v>1644</v>
      </c>
      <c r="E46" s="410" t="s">
        <v>27</v>
      </c>
      <c r="F46" s="1117" t="s">
        <v>1645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1646</v>
      </c>
      <c r="AZ46" s="1123" t="s">
        <v>1331</v>
      </c>
      <c r="BE46" s="1123">
        <v>2044</v>
      </c>
      <c r="BH46" s="1071" t="s">
        <v>1045</v>
      </c>
      <c r="BJ46" s="1220" t="s">
        <v>1026</v>
      </c>
      <c r="BL46" s="1220" t="s">
        <v>1026</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01.10.2024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1649</v>
      </c>
      <c r="AZ47" s="1123" t="s">
        <v>1350</v>
      </c>
      <c r="BE47" s="1123">
        <v>2045</v>
      </c>
      <c r="BH47" s="1071" t="s">
        <v>1623</v>
      </c>
      <c r="BJ47" s="1220" t="s">
        <v>1028</v>
      </c>
      <c r="BL47" s="1220" t="s">
        <v>1028</v>
      </c>
      <c r="BN47" s="1071" t="s">
        <v>1650</v>
      </c>
    </row>
    <row customHeight="1" ht="11.25">
      <c r="A48" s="1077" t="s">
        <v>1651</v>
      </c>
      <c r="E48" s="410" t="s">
        <v>1652</v>
      </c>
      <c r="F48" s="1118" t="s">
        <v>1653</v>
      </c>
      <c r="G48" s="1119" t="str">
        <f>_xlfn.IFERROR(IF(f_year="","01.01."&amp;CURRENT_YEAR,"01.01."&amp;f_year),"01.01."&amp;CURRENT_YEAR)</f>
        <v>01.01.2024</v>
      </c>
      <c r="H48" s="1119" t="str">
        <f>_xlfn.IFERROR(IF(f_year="","31.12."&amp;CURRENT_YEAR,"31.12."&amp;f_year),"31.12."&amp;CURRENT_YEAR)</f>
        <v>31.12.2024</v>
      </c>
      <c r="I48" s="1745">
        <f>IF(f_year="",TRUE,FALSE)</f>
        <v>0</v>
      </c>
      <c r="J48" s="1748" t="s">
        <v>1654</v>
      </c>
      <c r="K48" s="1749"/>
      <c r="AX48" s="1123" t="s">
        <v>1655</v>
      </c>
      <c r="AZ48" s="1123" t="s">
        <v>1367</v>
      </c>
      <c r="BE48" s="1123">
        <v>2046</v>
      </c>
      <c r="BH48" s="1071" t="s">
        <v>1627</v>
      </c>
      <c r="BJ48" s="1220" t="s">
        <v>1030</v>
      </c>
      <c r="BL48" s="1220" t="s">
        <v>1030</v>
      </c>
      <c r="BN48" s="1071" t="s">
        <v>1656</v>
      </c>
    </row>
    <row customHeight="1" ht="11.25">
      <c r="A49" s="1077" t="s">
        <v>1657</v>
      </c>
      <c r="E49" s="410" t="s">
        <v>1658</v>
      </c>
      <c r="F49" s="1118" t="s">
        <v>1659</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1660</v>
      </c>
      <c r="AZ49" s="1123" t="s">
        <v>1383</v>
      </c>
      <c r="BE49" s="1123">
        <v>2047</v>
      </c>
      <c r="BH49" s="1071" t="s">
        <v>1046</v>
      </c>
      <c r="BJ49" s="1220" t="s">
        <v>1032</v>
      </c>
      <c r="BL49" s="1220" t="s">
        <v>1032</v>
      </c>
    </row>
    <row customHeight="1" ht="11.25">
      <c r="A50" s="1077" t="s">
        <v>1661</v>
      </c>
      <c r="E50" s="410" t="s">
        <v>1662</v>
      </c>
      <c r="F50" s="1118" t="s">
        <v>1016</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1663</v>
      </c>
      <c r="AZ50" s="1123" t="s">
        <v>1399</v>
      </c>
      <c r="BE50" s="1123">
        <v>2048</v>
      </c>
      <c r="BH50" s="1071" t="s">
        <v>1634</v>
      </c>
      <c r="BJ50" s="1220" t="s">
        <v>1034</v>
      </c>
      <c r="BL50" s="1220" t="s">
        <v>1034</v>
      </c>
    </row>
    <row customHeight="1" ht="11.25">
      <c r="A51" s="1077" t="s">
        <v>1664</v>
      </c>
      <c r="E51" s="410" t="s">
        <v>1665</v>
      </c>
      <c r="F51" s="1118" t="s">
        <v>1666</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1415</v>
      </c>
      <c r="BE51" s="1123">
        <v>2049</v>
      </c>
      <c r="BH51" s="1071" t="s">
        <v>1643</v>
      </c>
      <c r="BJ51" s="1220" t="s">
        <v>1668</v>
      </c>
      <c r="BL51" s="1220" t="s">
        <v>1668</v>
      </c>
    </row>
    <row customHeight="1" ht="11.25">
      <c r="A52" s="1077" t="s">
        <v>16</v>
      </c>
      <c r="E52" s="410" t="s">
        <v>1669</v>
      </c>
      <c r="F52" s="1118" t="s">
        <v>1670</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1671</v>
      </c>
      <c r="AZ52" s="1123" t="s">
        <v>1212</v>
      </c>
      <c r="BE52" s="1123">
        <v>2050</v>
      </c>
      <c r="BH52" s="1071" t="s">
        <v>1647</v>
      </c>
      <c r="BJ52" s="1220" t="s">
        <v>1045</v>
      </c>
      <c r="BL52" s="1220" t="s">
        <v>1045</v>
      </c>
    </row>
    <row customHeight="1" ht="11.25">
      <c r="A53" s="1077" t="s">
        <v>1672</v>
      </c>
      <c r="E53" s="410" t="s">
        <v>1673</v>
      </c>
      <c r="F53" s="1118" t="s">
        <v>1673</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1674</v>
      </c>
      <c r="K53" s="1749"/>
      <c r="AX53" s="1123" t="s">
        <v>1675</v>
      </c>
      <c r="BE53" s="1123">
        <v>2051</v>
      </c>
      <c r="BH53" s="1071" t="s">
        <v>1650</v>
      </c>
      <c r="BJ53" s="1220" t="s">
        <v>1623</v>
      </c>
      <c r="BL53" s="1220" t="s">
        <v>1623</v>
      </c>
    </row>
    <row customHeight="1" ht="11.25">
      <c r="A54" s="1077" t="s">
        <v>1676</v>
      </c>
      <c r="AX54" s="1123" t="s">
        <v>1677</v>
      </c>
      <c r="AZ54" s="1070" t="s">
        <v>1678</v>
      </c>
      <c r="BE54" s="1123">
        <v>2052</v>
      </c>
      <c r="BH54" s="1071" t="s">
        <v>1656</v>
      </c>
      <c r="BJ54" s="1220" t="s">
        <v>1627</v>
      </c>
      <c r="BL54" s="1220" t="s">
        <v>1627</v>
      </c>
    </row>
    <row customHeight="1" ht="11.25">
      <c r="A55" s="1077" t="s">
        <v>1679</v>
      </c>
      <c r="AX55" s="1123" t="s">
        <v>1680</v>
      </c>
      <c r="AZ55" s="1123" t="s">
        <v>1214</v>
      </c>
      <c r="BE55" s="1123">
        <v>2053</v>
      </c>
      <c r="BH55" s="1073" t="s">
        <v>22</v>
      </c>
      <c r="BJ55" s="1220" t="s">
        <v>1046</v>
      </c>
      <c r="BL55" s="1220" t="s">
        <v>1046</v>
      </c>
    </row>
    <row customHeight="1" ht="11.25">
      <c r="A56" s="1077" t="s">
        <v>1681</v>
      </c>
      <c r="D56" s="1121" t="s">
        <v>1682</v>
      </c>
      <c r="E56" s="1098" t="s">
        <v>109</v>
      </c>
      <c r="F56" s="1077" t="s">
        <v>1683</v>
      </c>
      <c r="AX56" s="1123" t="s">
        <v>1684</v>
      </c>
      <c r="AZ56" s="1123" t="s">
        <v>1242</v>
      </c>
      <c r="BE56" s="1123">
        <v>2054</v>
      </c>
      <c r="BH56" s="1073" t="s">
        <v>22</v>
      </c>
      <c r="BJ56" s="1220" t="s">
        <v>1634</v>
      </c>
      <c r="BL56" s="1220" t="s">
        <v>1634</v>
      </c>
    </row>
    <row customHeight="1" ht="11.25">
      <c r="A57" s="1077" t="s">
        <v>1685</v>
      </c>
      <c r="D57" s="1121" t="s">
        <v>1686</v>
      </c>
      <c r="E57" s="1098" t="s">
        <v>109</v>
      </c>
      <c r="F57" s="1077" t="s">
        <v>1683</v>
      </c>
      <c r="AX57" s="1123" t="s">
        <v>1687</v>
      </c>
      <c r="AZ57" s="1123" t="s">
        <v>1277</v>
      </c>
      <c r="BE57" s="1123">
        <v>2055</v>
      </c>
      <c r="BJ57" s="1220" t="s">
        <v>1643</v>
      </c>
      <c r="BL57" s="1220" t="s">
        <v>1643</v>
      </c>
    </row>
    <row customHeight="1" ht="11.25">
      <c r="A58" s="1077" t="s">
        <v>1688</v>
      </c>
      <c r="D58" s="1121" t="s">
        <v>1689</v>
      </c>
      <c r="E58" s="1098" t="s">
        <v>109</v>
      </c>
      <c r="F58" s="1077" t="s">
        <v>1683</v>
      </c>
      <c r="AX58" s="1123" t="s">
        <v>1690</v>
      </c>
      <c r="BE58" s="1123">
        <v>2056</v>
      </c>
      <c r="BJ58" s="1220" t="s">
        <v>1647</v>
      </c>
      <c r="BL58" s="1220" t="s">
        <v>1647</v>
      </c>
    </row>
    <row customHeight="1" ht="11.25">
      <c r="A59" s="1077" t="s">
        <v>1691</v>
      </c>
      <c r="D59" s="1121" t="s">
        <v>130</v>
      </c>
      <c r="E59" s="1098" t="s">
        <v>1579</v>
      </c>
      <c r="F59" s="1077" t="s">
        <v>1692</v>
      </c>
      <c r="AX59" s="1123" t="s">
        <v>1693</v>
      </c>
      <c r="AZ59" s="1070" t="s">
        <v>1694</v>
      </c>
      <c r="BE59" s="1123">
        <v>2057</v>
      </c>
      <c r="BJ59" s="1220" t="s">
        <v>1650</v>
      </c>
      <c r="BL59" s="1220" t="s">
        <v>1650</v>
      </c>
    </row>
    <row customHeight="1" ht="11.25">
      <c r="A60" s="1077" t="s">
        <v>1695</v>
      </c>
      <c r="D60" s="1121" t="s">
        <v>1696</v>
      </c>
      <c r="E60" s="1098" t="s">
        <v>1579</v>
      </c>
      <c r="F60" s="1077" t="s">
        <v>1692</v>
      </c>
      <c r="AX60" s="1123" t="s">
        <v>1697</v>
      </c>
      <c r="AZ60" s="1123" t="s">
        <v>1215</v>
      </c>
      <c r="BE60" s="1123">
        <v>2058</v>
      </c>
      <c r="BJ60" s="1220" t="s">
        <v>1656</v>
      </c>
      <c r="BL60" s="1220" t="s">
        <v>1656</v>
      </c>
    </row>
    <row customHeight="1" ht="11.25">
      <c r="A61" s="1077" t="s">
        <v>1698</v>
      </c>
      <c r="D61" s="1121" t="s">
        <v>1699</v>
      </c>
      <c r="E61" s="1098" t="s">
        <v>1579</v>
      </c>
      <c r="F61" s="1077" t="s">
        <v>1692</v>
      </c>
      <c r="AX61" s="1123" t="s">
        <v>1700</v>
      </c>
      <c r="AZ61" s="1123" t="s">
        <v>1243</v>
      </c>
      <c r="BE61" s="1123">
        <v>2059</v>
      </c>
      <c r="BL61" s="1220" t="s">
        <v>1038</v>
      </c>
    </row>
    <row customHeight="1" ht="11.25">
      <c r="A62" s="1077" t="s">
        <v>1701</v>
      </c>
      <c r="D62" s="1121" t="s">
        <v>129</v>
      </c>
      <c r="E62" s="1098">
        <v>30</v>
      </c>
      <c r="F62" s="1077" t="s">
        <v>1692</v>
      </c>
      <c r="AZ62" s="1123" t="s">
        <v>1278</v>
      </c>
      <c r="BE62" s="1123">
        <v>2060</v>
      </c>
      <c r="BL62" s="1220" t="s">
        <v>1040</v>
      </c>
    </row>
    <row customHeight="1" ht="11.25">
      <c r="A63" s="1077" t="s">
        <v>1702</v>
      </c>
      <c r="D63" s="1121" t="s">
        <v>1703</v>
      </c>
      <c r="E63" s="1098">
        <v>30</v>
      </c>
      <c r="F63" s="1077" t="s">
        <v>1692</v>
      </c>
      <c r="AZ63" s="1123" t="s">
        <v>1309</v>
      </c>
      <c r="BE63" s="1123">
        <v>2061</v>
      </c>
    </row>
    <row customHeight="1" ht="11.25">
      <c r="A64" s="1077" t="s">
        <v>1704</v>
      </c>
      <c r="D64" s="1121" t="s">
        <v>1705</v>
      </c>
      <c r="E64" s="1098">
        <v>30</v>
      </c>
      <c r="F64" s="1077" t="s">
        <v>1692</v>
      </c>
      <c r="AZ64" s="1123" t="s">
        <v>1332</v>
      </c>
      <c r="BE64" s="1123">
        <v>2062</v>
      </c>
    </row>
    <row customHeight="1" ht="11.25">
      <c r="A65" s="1077" t="s">
        <v>1706</v>
      </c>
      <c r="D65" s="1077"/>
      <c r="BE65" s="1123">
        <v>2063</v>
      </c>
    </row>
    <row customHeight="1" ht="11.25">
      <c r="A66" s="1077" t="s">
        <v>1707</v>
      </c>
      <c r="AZ66" s="1070" t="s">
        <v>1708</v>
      </c>
      <c r="BE66" s="1123">
        <v>2064</v>
      </c>
    </row>
    <row customHeight="1" ht="11.25">
      <c r="A67" s="1077" t="s">
        <v>1709</v>
      </c>
      <c r="AZ67" s="1123" t="s">
        <v>1216</v>
      </c>
      <c r="BE67" s="1123">
        <v>2065</v>
      </c>
    </row>
    <row customHeight="1" ht="11.25">
      <c r="A68" s="1077" t="s">
        <v>1710</v>
      </c>
      <c r="AZ68" s="1123" t="s">
        <v>1244</v>
      </c>
      <c r="BE68" s="1123">
        <v>2066</v>
      </c>
      <c r="BH68" s="1070" t="s">
        <v>1711</v>
      </c>
      <c r="BJ68" s="1070" t="s">
        <v>1712</v>
      </c>
      <c r="BL68" s="1070" t="s">
        <v>1713</v>
      </c>
      <c r="BN68" s="1070" t="s">
        <v>1714</v>
      </c>
    </row>
    <row customHeight="1" ht="11.25">
      <c r="A69" s="1077" t="s">
        <v>1715</v>
      </c>
      <c r="AZ69" s="1123" t="s">
        <v>1279</v>
      </c>
      <c r="BE69" s="1123">
        <v>2067</v>
      </c>
      <c r="BH69" s="1071" t="s">
        <v>1716</v>
      </c>
      <c r="BI69" s="1120" t="s">
        <v>98</v>
      </c>
      <c r="BJ69" s="1071" t="s">
        <v>1717</v>
      </c>
      <c r="BK69" s="1120" t="s">
        <v>98</v>
      </c>
      <c r="BL69" s="1071" t="s">
        <v>1718</v>
      </c>
      <c r="BM69" s="1073" t="s">
        <v>98</v>
      </c>
      <c r="BN69" s="1071" t="s">
        <v>1719</v>
      </c>
    </row>
    <row customHeight="1" ht="11.25">
      <c r="A70" s="1077" t="s">
        <v>1720</v>
      </c>
      <c r="AZ70" s="1123" t="s">
        <v>1310</v>
      </c>
      <c r="BE70" s="1123">
        <v>2068</v>
      </c>
      <c r="BH70" s="1071" t="s">
        <v>1721</v>
      </c>
      <c r="BJ70" s="1071" t="s">
        <v>1722</v>
      </c>
      <c r="BL70" s="1071" t="s">
        <v>1723</v>
      </c>
      <c r="BN70" s="1071" t="s">
        <v>1724</v>
      </c>
    </row>
    <row customHeight="1" ht="11.25">
      <c r="A71" s="1077" t="s">
        <v>1725</v>
      </c>
      <c r="AZ71" s="1123" t="s">
        <v>1312</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109</v>
      </c>
      <c r="BJ73" s="1071" t="s">
        <v>1735</v>
      </c>
      <c r="BK73" s="1120" t="s">
        <v>109</v>
      </c>
      <c r="BL73" s="1071" t="s">
        <v>1736</v>
      </c>
      <c r="BM73" s="1073" t="s">
        <v>109</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1225</v>
      </c>
      <c r="BH76" s="1071" t="s">
        <v>1747</v>
      </c>
      <c r="BJ76" s="1071" t="s">
        <v>1748</v>
      </c>
      <c r="BL76" s="1071" t="s">
        <v>1749</v>
      </c>
    </row>
    <row customHeight="1" ht="11.25">
      <c r="A77" s="1077" t="s">
        <v>1750</v>
      </c>
      <c r="AZ77" s="1123" t="s">
        <v>1254</v>
      </c>
    </row>
    <row customHeight="1" ht="11.25">
      <c r="A78" s="1077" t="s">
        <v>1751</v>
      </c>
      <c r="AZ78" s="1123" t="s">
        <v>1286</v>
      </c>
    </row>
    <row customHeight="1" ht="11.25">
      <c r="A79" s="1077" t="s">
        <v>1752</v>
      </c>
      <c r="AZ79" s="1123" t="s">
        <v>1316</v>
      </c>
      <c r="BH79" s="1070" t="s">
        <v>1753</v>
      </c>
      <c r="BJ79" s="1070" t="s">
        <v>1754</v>
      </c>
      <c r="BL79" s="1070" t="s">
        <v>1755</v>
      </c>
    </row>
    <row customHeight="1" ht="11.25">
      <c r="A80" s="1077" t="s">
        <v>1756</v>
      </c>
      <c r="AZ80" s="1123" t="s">
        <v>1337</v>
      </c>
      <c r="BH80" s="1071" t="s">
        <v>1757</v>
      </c>
      <c r="BJ80" s="1071" t="s">
        <v>1758</v>
      </c>
      <c r="BL80" s="1071" t="s">
        <v>1759</v>
      </c>
    </row>
    <row customHeight="1" ht="11.25">
      <c r="A81" s="1077" t="s">
        <v>1760</v>
      </c>
      <c r="AZ81" s="1123" t="s">
        <v>1354</v>
      </c>
      <c r="BH81" s="1071" t="s">
        <v>1761</v>
      </c>
      <c r="BJ81" s="1071" t="s">
        <v>1762</v>
      </c>
      <c r="BL81" s="1071" t="s">
        <v>1763</v>
      </c>
    </row>
    <row customHeight="1" ht="11.25">
      <c r="A82" s="1077" t="s">
        <v>1764</v>
      </c>
      <c r="AZ82" s="1123" t="s">
        <v>1369</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1016</v>
      </c>
    </row>
    <row customHeight="1" ht="11.25">
      <c r="A91" s="1077" t="s">
        <v>1793</v>
      </c>
      <c r="AZ91" s="1123" t="s">
        <v>1052</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1415</v>
      </c>
      <c r="BL100" s="1071" t="s">
        <v>1415</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568</v>
      </c>
      <c r="BH108" s="1071" t="s">
        <v>1846</v>
      </c>
      <c r="BJ108" s="1071" t="s">
        <v>1847</v>
      </c>
      <c r="BL108" s="1071" t="s">
        <v>1501</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1212</v>
      </c>
    </row>
    <row customHeight="1" ht="11.25">
      <c r="AZ116" s="1904" t="s">
        <v>1835</v>
      </c>
      <c r="BA116" s="1905" t="s">
        <v>1836</v>
      </c>
      <c r="BH116" s="1071" t="s">
        <v>1240</v>
      </c>
    </row>
    <row customHeight="1" ht="11.25">
      <c r="BH117" s="1071" t="s">
        <v>1275</v>
      </c>
    </row>
    <row customHeight="1" ht="11.25">
      <c r="BH118" s="107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C4237-1F57-B9D8-BACA-1CA13533FA4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Республика Алтай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297</v>
      </c>
      <c r="E9" s="2208"/>
      <c r="F9" s="2208"/>
      <c r="G9" s="2211" t="s">
        <v>298</v>
      </c>
      <c r="J9" s="458">
        <v>11</v>
      </c>
    </row>
    <row customHeight="1" ht="11.549999999999999">
      <c r="A10" s="505"/>
      <c r="B10" s="505"/>
      <c r="C10" s="460"/>
      <c r="D10" s="1477" t="s">
        <v>87</v>
      </c>
      <c r="E10" s="1479" t="s">
        <v>299</v>
      </c>
      <c r="F10" s="1479" t="s">
        <v>300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"Водоканал"</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1852</v>
      </c>
      <c r="F13" s="1524" t="s">
        <v>303</v>
      </c>
      <c r="G13" s="477"/>
      <c r="H13" s="1536"/>
      <c r="J13" s="458">
        <v>19</v>
      </c>
    </row>
    <row customHeight="1" ht="19.95">
      <c r="A14" s="505"/>
      <c r="B14" s="505"/>
      <c r="C14" s="460"/>
      <c r="D14" s="1526" t="s">
        <v>706</v>
      </c>
      <c r="E14" s="1527" t="s">
        <v>1853</v>
      </c>
      <c r="F14" s="1529"/>
      <c r="G14" s="1528" t="s">
        <v>1854</v>
      </c>
      <c r="H14" s="1536"/>
      <c r="J14" s="458">
        <v>19</v>
      </c>
    </row>
    <row customHeight="1" ht="19.95">
      <c r="A15" s="505"/>
      <c r="B15" s="505"/>
      <c r="C15" s="460"/>
      <c r="D15" s="1526" t="s">
        <v>304</v>
      </c>
      <c r="E15" s="1527" t="s">
        <v>1855</v>
      </c>
      <c r="F15" s="1529"/>
      <c r="G15" s="1528" t="s">
        <v>1856</v>
      </c>
      <c r="H15" s="1536"/>
      <c r="J15" s="458">
        <v>19</v>
      </c>
    </row>
    <row customHeight="1" ht="24">
      <c r="A16" s="505"/>
      <c r="B16" s="505"/>
      <c r="C16" s="460"/>
      <c r="D16" s="1526" t="s">
        <v>307</v>
      </c>
      <c r="E16" s="1525" t="s">
        <v>1857</v>
      </c>
      <c r="F16" s="1534"/>
      <c r="G16" s="477" t="s">
        <v>1858</v>
      </c>
      <c r="H16" s="1536"/>
      <c r="J16" s="458">
        <v>23</v>
      </c>
    </row>
    <row customHeight="1" ht="48.29999999999999">
      <c r="A17" s="505"/>
      <c r="B17" s="505"/>
      <c r="C17" s="460"/>
      <c r="D17" s="1523">
        <v>3</v>
      </c>
      <c r="E17" s="1530" t="s">
        <v>1859</v>
      </c>
      <c r="F17" s="1529"/>
      <c r="G17" s="477" t="s">
        <v>1860</v>
      </c>
      <c r="H17" s="1536"/>
      <c r="J17" s="458">
        <v>46</v>
      </c>
    </row>
    <row customHeight="1" ht="48.29999999999999">
      <c r="A18" s="1478">
        <v>1</v>
      </c>
      <c r="B18" s="505"/>
      <c r="C18" s="1480"/>
      <c r="D18" s="1523" t="s">
        <v>90</v>
      </c>
      <c r="E18" s="1530" t="s">
        <v>1861</v>
      </c>
      <c r="F18" s="1529"/>
      <c r="G18" s="477" t="s">
        <v>1860</v>
      </c>
      <c r="H18" s="1536"/>
      <c r="I18" s="855"/>
      <c r="J18" s="458">
        <v>46</v>
      </c>
    </row>
    <row customHeight="1" ht="23.25">
      <c r="A19" s="505"/>
      <c r="B19" s="505"/>
      <c r="C19" s="460"/>
      <c r="D19" s="1523" t="s">
        <v>109</v>
      </c>
      <c r="E19" s="1530" t="s">
        <v>1862</v>
      </c>
      <c r="F19" s="1524" t="s">
        <v>303</v>
      </c>
      <c r="G19" s="2474" t="s">
        <v>1863</v>
      </c>
      <c r="H19" s="478"/>
      <c r="J19" s="458">
        <v>22</v>
      </c>
    </row>
    <row s="1533" customFormat="1" customHeight="1" ht="5.25" hidden="1">
      <c r="A20" s="505"/>
      <c r="B20" s="505"/>
      <c r="C20" s="1532"/>
      <c r="D20" s="1531" t="s">
        <v>1113</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19.95">
      <c r="A23" s="505"/>
      <c r="B23" s="505"/>
      <c r="C23" s="505"/>
      <c r="D23" s="1523" t="s">
        <v>92</v>
      </c>
      <c r="E23" s="1530" t="s">
        <v>1866</v>
      </c>
      <c r="F23" s="1534"/>
      <c r="G23" s="477" t="s">
        <v>1867</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B3071-3619-BB1B-2415-C0E69E1B5F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7252C-E82C-8C4C-9B26-651F747E3E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686</v>
      </c>
      <c r="E2" s="1892"/>
      <c r="F2" s="1895" t="str">
        <f>IF(ROIV_INFO_NAME="","",ROIV_INFO_NAME)</f>
        <v>АО "Водоканал"</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"Водоканал"</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7AEE1-EC4C-EDAF-2329-D203166CC6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686</v>
      </c>
      <c r="E2" s="1907"/>
      <c r="F2" s="1909" t="str">
        <f>IF(ROIV_INFO_NAME="","",ROIV_INFO_NAME)</f>
        <v>АО "Водоканал"</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2">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"Водоканал"</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E82E5-583D-4894-71C6-CD346C353D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686</v>
      </c>
      <c r="E2" s="2130">
        <v>1</v>
      </c>
      <c r="F2" s="2306" t="str">
        <f>IF(region_name="","",region_name)</f>
        <v>Республика Алтай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87</v>
      </c>
      <c r="F11" s="2495" t="s">
        <v>301</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Алтай</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D6038-A1E1-19D4-D3F8-CD75F8DCB89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297</v>
      </c>
      <c r="E8" s="2212"/>
      <c r="F8" s="2212"/>
      <c r="G8" s="2212"/>
      <c r="H8" s="2212"/>
      <c r="I8" s="2212" t="s">
        <v>298</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387</v>
      </c>
      <c r="I10" s="2212"/>
      <c r="M10" s="124">
        <v>23</v>
      </c>
    </row>
    <row customHeight="1" ht="12" hidden="1">
      <c r="D11" s="90" t="s">
        <v>98</v>
      </c>
      <c r="E11" s="90" t="s">
        <v>90</v>
      </c>
      <c r="F11" s="90" t="s">
        <v>109</v>
      </c>
      <c r="G11" s="90" t="s">
        <v>91</v>
      </c>
      <c r="H11" s="90" t="s">
        <v>92</v>
      </c>
      <c r="I11" s="90" t="s">
        <v>110</v>
      </c>
      <c r="M11" s="124">
        <v>0</v>
      </c>
    </row>
    <row s="1826" customFormat="1" customHeight="1" ht="26.25">
      <c r="A12" s="148" t="s">
        <v>89</v>
      </c>
      <c r="B12" s="128" t="s">
        <v>22</v>
      </c>
      <c r="C12" s="129"/>
      <c r="D12" s="131" t="s">
        <v>98</v>
      </c>
      <c r="E12" s="384"/>
      <c r="F12" s="384"/>
      <c r="G12" s="1737" t="s">
        <v>22</v>
      </c>
      <c r="H12" s="385"/>
      <c r="I12" s="2172" t="s">
        <v>1890</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E2296-3809-3421-0BA6-D088374E8B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8">
      <c r="C9" s="95"/>
      <c r="D9" s="108" t="s">
        <v>87</v>
      </c>
      <c r="E9" s="263" t="s">
        <v>1893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5D5A8-8481-AD74-F82D-5244901856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8">
      <c r="C9" s="95"/>
      <c r="D9" s="108" t="s">
        <v>87</v>
      </c>
      <c r="E9" s="111" t="s">
        <v>284</v>
      </c>
      <c r="M9" s="72">
        <v>16</v>
      </c>
    </row>
    <row customHeight="1" ht="12.75">
      <c r="C10" s="95"/>
      <c r="D10" s="90" t="s">
        <v>98</v>
      </c>
      <c r="E10" s="90" t="s">
        <v>108</v>
      </c>
      <c r="M10" s="72">
        <v>12</v>
      </c>
    </row>
    <row customHeight="1" ht="15" hidden="1">
      <c r="C11" s="95"/>
      <c r="D11" s="116">
        <v>0</v>
      </c>
      <c r="E11" s="152"/>
      <c r="M11" s="72">
        <v>0</v>
      </c>
    </row>
    <row customHeight="1" ht="14.699999999999998">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F2A8-5866-F7FA-5853-CEB456F801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"Водоканал"</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121</v>
      </c>
      <c r="G8" s="2196"/>
      <c r="H8" s="2195" t="s">
        <v>87</v>
      </c>
      <c r="I8" s="2196"/>
      <c r="J8" s="2130" t="s">
        <v>122</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88</v>
      </c>
      <c r="G9" s="2178" t="s">
        <v>127</v>
      </c>
      <c r="H9" s="2197"/>
      <c r="I9" s="2198"/>
      <c r="J9" s="2104"/>
      <c r="K9" s="1562"/>
      <c r="L9" s="2130" t="s">
        <v>285</v>
      </c>
      <c r="M9" s="2104"/>
      <c r="N9" s="2195" t="s">
        <v>87</v>
      </c>
      <c r="O9" s="2196"/>
      <c r="P9" s="2130" t="s">
        <v>128</v>
      </c>
      <c r="Q9" s="1559"/>
      <c r="R9" s="2130" t="s">
        <v>285</v>
      </c>
      <c r="S9" s="2104"/>
      <c r="T9" s="2195" t="s">
        <v>87</v>
      </c>
      <c r="U9" s="2196"/>
      <c r="V9" s="2130" t="s">
        <v>128</v>
      </c>
      <c r="W9" s="1559"/>
      <c r="X9" s="2130" t="s">
        <v>285</v>
      </c>
      <c r="Y9" s="2104"/>
      <c r="Z9" s="2195" t="s">
        <v>87</v>
      </c>
      <c r="AA9" s="2196"/>
      <c r="AB9" s="2130" t="s">
        <v>286</v>
      </c>
      <c r="AC9" s="1559"/>
      <c r="AD9" s="2130" t="s">
        <v>285</v>
      </c>
      <c r="AE9" s="2104"/>
      <c r="AF9" s="2195" t="s">
        <v>87</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129</v>
      </c>
      <c r="BM10" s="296">
        <v>23</v>
      </c>
    </row>
    <row customHeight="1" ht="15">
      <c r="D11" s="2186" t="s">
        <v>98</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B9919-A151-6BF1-21F5-D023D1E1B62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5067B-C5E3-C216-B336-B2AB232F92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686</v>
      </c>
      <c r="D23" s="2111" t="s">
        <v>98</v>
      </c>
      <c r="E23" s="2112"/>
      <c r="F23" s="2110" t="s">
        <v>19</v>
      </c>
      <c r="G23" s="2560"/>
      <c r="H23" s="2130">
        <v>1</v>
      </c>
      <c r="I23" s="2562" t="str">
        <f>IF(U23="","",INDEX(TERRITORY_MR_LIST,MATCH(U23,TERRITORY_LIST_ID,0)))</f>
        <v/>
      </c>
      <c r="J23" s="2110" t="s">
        <v>19</v>
      </c>
      <c r="K23" s="835"/>
      <c r="L23" s="1785" t="s">
        <v>98</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686</v>
      </c>
      <c r="H29" s="2106">
        <v>1</v>
      </c>
      <c r="I29" s="2565" t="str">
        <f>IF(U29="","",INDEX(TERRITORY_MR_LIST,MATCH(U29,TERRITORY_LIST_ID,0)))</f>
        <v/>
      </c>
      <c r="J29" s="2110" t="s">
        <v>19</v>
      </c>
      <c r="K29" s="835"/>
      <c r="L29" s="1785" t="s">
        <v>98</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686</v>
      </c>
      <c r="L34" s="1732" t="s">
        <v>98</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19</v>
      </c>
      <c r="K56" s="2637" t="s">
        <v>22</v>
      </c>
      <c r="L56" s="92"/>
      <c r="M56" s="1639"/>
      <c r="N56" s="1639"/>
      <c r="O56" s="1639"/>
      <c r="P56" s="519" t="s">
        <v>389</v>
      </c>
      <c r="Q56" s="519" t="s">
        <v>390</v>
      </c>
      <c r="R56" s="520" t="s">
        <v>391</v>
      </c>
      <c r="S56" s="1639" t="s">
        <v>392</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98</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98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607</v>
      </c>
      <c r="F118" s="2379"/>
      <c r="G118" s="2379"/>
      <c r="H118" s="2379"/>
      <c r="I118" s="2379"/>
      <c r="J118" s="2379"/>
      <c r="K118" s="2379"/>
      <c r="L118" s="2379"/>
      <c r="M118" s="2379"/>
      <c r="N118" s="2379"/>
      <c r="O118" s="2379"/>
      <c r="P118" s="2379"/>
      <c r="Q118" s="561">
        <f>SUMIF(T119:T120,"i",Q119:Q120)</f>
        <v>0</v>
      </c>
      <c r="R118" s="1020"/>
      <c r="S118" s="1801" t="s">
        <v>608</v>
      </c>
      <c r="T118" s="720" t="s">
        <v>609</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610</v>
      </c>
      <c r="F121" s="2379"/>
      <c r="G121" s="2379"/>
      <c r="H121" s="2379"/>
      <c r="I121" s="2379"/>
      <c r="J121" s="2379"/>
      <c r="K121" s="2379"/>
      <c r="L121" s="2379"/>
      <c r="M121" s="2379"/>
      <c r="N121" s="2379"/>
      <c r="O121" s="2379"/>
      <c r="P121" s="2379"/>
      <c r="Q121" s="561">
        <f>SUMIF(T122:T123,"i",Q122:Q123)</f>
        <v>0</v>
      </c>
      <c r="R121" s="1020"/>
      <c r="S121" s="1801" t="s">
        <v>611</v>
      </c>
      <c r="T121" s="720" t="s">
        <v>609</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98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607</v>
      </c>
      <c r="F130" s="2379"/>
      <c r="G130" s="2379"/>
      <c r="H130" s="2379"/>
      <c r="I130" s="2379"/>
      <c r="J130" s="2379"/>
      <c r="K130" s="2379"/>
      <c r="L130" s="2379"/>
      <c r="M130" s="2379"/>
      <c r="N130" s="2379"/>
      <c r="O130" s="2379"/>
      <c r="P130" s="2379"/>
      <c r="Q130" s="561">
        <f>SUMIF(T131:T132,"i",Q131:Q132)</f>
        <v>0</v>
      </c>
      <c r="R130" s="1020"/>
      <c r="S130" s="1801" t="s">
        <v>608</v>
      </c>
      <c r="T130" s="720" t="s">
        <v>609</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609</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98</v>
      </c>
      <c r="G139" s="2578" t="s">
        <v>22</v>
      </c>
      <c r="H139" s="292"/>
      <c r="I139" s="640" t="s">
        <v>98</v>
      </c>
      <c r="J139" s="1810" t="s">
        <v>1932</v>
      </c>
      <c r="K139" s="641" t="s">
        <v>543</v>
      </c>
      <c r="L139" s="2227" t="s">
        <v>543</v>
      </c>
      <c r="M139" s="2580"/>
      <c r="N139" s="641" t="s">
        <v>543</v>
      </c>
      <c r="O139" s="641" t="s">
        <v>543</v>
      </c>
      <c r="P139" s="641" t="s">
        <v>543</v>
      </c>
      <c r="Q139" s="642">
        <f>SUM(Q140:Q142)</f>
        <v>0</v>
      </c>
      <c r="R139" s="642">
        <f>IF(R136=0,0,(Q136/R136)*100)</f>
        <v>0</v>
      </c>
      <c r="S139" s="2182"/>
      <c r="T139" s="720" t="s">
        <v>609</v>
      </c>
      <c r="U139" s="92"/>
      <c r="V139" s="92"/>
      <c r="AC139" s="92"/>
    </row>
    <row s="1853" customFormat="1" customHeight="1" ht="11.25">
      <c r="A140" s="1809"/>
      <c r="B140" s="1163"/>
      <c r="C140" s="415"/>
      <c r="D140" s="92"/>
      <c r="E140" s="2576"/>
      <c r="F140" s="2111"/>
      <c r="G140" s="2578"/>
      <c r="H140" s="2130"/>
      <c r="I140" s="2518" t="s">
        <v>1019</v>
      </c>
      <c r="J140" s="2572"/>
      <c r="K140" s="2573"/>
      <c r="L140" s="643"/>
      <c r="M140" s="644" t="s">
        <v>98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1019</v>
      </c>
      <c r="J147" s="2572"/>
      <c r="K147" s="2573"/>
      <c r="L147" s="643"/>
      <c r="M147" s="644" t="s">
        <v>98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98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98</v>
      </c>
      <c r="N154" s="2507" t="str">
        <f>IF(Z154="","",INDEX(TERRITORY_MR_LIST,MATCH(Z154,TERRITORY_LIST_ID,0)))</f>
        <v/>
      </c>
      <c r="O154" s="2188" t="s">
        <v>65</v>
      </c>
      <c r="P154" s="2111"/>
      <c r="Q154" s="2111" t="s">
        <v>98</v>
      </c>
      <c r="R154" s="2505" t="s">
        <v>22</v>
      </c>
      <c r="S154" s="2110" t="s">
        <v>65</v>
      </c>
      <c r="T154" s="1814"/>
      <c r="U154" s="1814" t="s">
        <v>98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98</v>
      </c>
      <c r="N160" s="2507" t="str">
        <f>IF(Z160="","",INDEX(TERRITORY_MR_LIST,MATCH(Z160,TERRITORY_LIST_ID,0)))</f>
        <v/>
      </c>
      <c r="O160" s="2188" t="s">
        <v>65</v>
      </c>
      <c r="P160" s="2111"/>
      <c r="Q160" s="2111" t="s">
        <v>98</v>
      </c>
      <c r="R160" s="2505" t="s">
        <v>22</v>
      </c>
      <c r="S160" s="2110" t="s">
        <v>65</v>
      </c>
      <c r="T160" s="1814"/>
      <c r="U160" s="1814" t="s">
        <v>98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98</v>
      </c>
      <c r="N165" s="2507" t="str">
        <f>IF(Z165="","",INDEX(TERRITORY_MR_LIST,MATCH(Z165,TERRITORY_LIST_ID,0)))</f>
        <v/>
      </c>
      <c r="O165" s="2188" t="s">
        <v>65</v>
      </c>
      <c r="P165" s="2111"/>
      <c r="Q165" s="2111" t="s">
        <v>98</v>
      </c>
      <c r="R165" s="2505" t="s">
        <v>22</v>
      </c>
      <c r="S165" s="2110" t="s">
        <v>65</v>
      </c>
      <c r="T165" s="1814"/>
      <c r="U165" s="1814" t="s">
        <v>98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98</v>
      </c>
      <c r="R169" s="2505" t="s">
        <v>22</v>
      </c>
      <c r="S169" s="2110" t="s">
        <v>65</v>
      </c>
      <c r="T169" s="1814"/>
      <c r="U169" s="1814" t="s">
        <v>98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98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98</v>
      </c>
      <c r="N176" s="2507" t="str">
        <f>IF(Z176="","",INDEX(TERRITORY_MR_LIST,MATCH(Z176,TERRITORY_LIST_ID,0)))</f>
        <v/>
      </c>
      <c r="O176" s="2188" t="s">
        <v>65</v>
      </c>
      <c r="P176" s="2111"/>
      <c r="Q176" s="2111" t="s">
        <v>98</v>
      </c>
      <c r="R176" s="2505" t="s">
        <v>22</v>
      </c>
      <c r="S176" s="2409" t="s">
        <v>19</v>
      </c>
      <c r="T176" s="1805"/>
      <c r="U176" s="1805" t="s">
        <v>98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98</v>
      </c>
      <c r="N182" s="2507" t="str">
        <f>IF(Z182="","",INDEX(TERRITORY_MR_LIST,MATCH(Z182,TERRITORY_LIST_ID,0)))</f>
        <v/>
      </c>
      <c r="O182" s="2188" t="s">
        <v>65</v>
      </c>
      <c r="P182" s="2111"/>
      <c r="Q182" s="2111" t="s">
        <v>98</v>
      </c>
      <c r="R182" s="2505" t="s">
        <v>22</v>
      </c>
      <c r="S182" s="2409" t="s">
        <v>19</v>
      </c>
      <c r="T182" s="1805"/>
      <c r="U182" s="1805" t="s">
        <v>98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98</v>
      </c>
      <c r="N187" s="2507" t="str">
        <f>IF(Z187="","",INDEX(TERRITORY_MR_LIST,MATCH(Z187,TERRITORY_LIST_ID,0)))</f>
        <v/>
      </c>
      <c r="O187" s="2188" t="s">
        <v>65</v>
      </c>
      <c r="P187" s="2111"/>
      <c r="Q187" s="2111" t="s">
        <v>98</v>
      </c>
      <c r="R187" s="2505" t="s">
        <v>22</v>
      </c>
      <c r="S187" s="2409" t="s">
        <v>19</v>
      </c>
      <c r="T187" s="1805"/>
      <c r="U187" s="1805" t="s">
        <v>98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98</v>
      </c>
      <c r="R191" s="2505" t="s">
        <v>22</v>
      </c>
      <c r="S191" s="2409" t="s">
        <v>19</v>
      </c>
      <c r="T191" s="1805"/>
      <c r="U191" s="1805" t="s">
        <v>98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98</v>
      </c>
      <c r="P202" s="2520"/>
      <c r="Q202" s="1583"/>
      <c r="R202" s="2188" t="s">
        <v>65</v>
      </c>
      <c r="S202" s="2188" t="s">
        <v>65</v>
      </c>
      <c r="T202" s="1858"/>
      <c r="U202" s="2111" t="s">
        <v>98</v>
      </c>
      <c r="V202" s="2527" t="str">
        <f>IF(AK202="","",INDEX(TERRITORY_MR_LIST,MATCH(AK202,TERRITORY_LIST_ID,0)))</f>
        <v/>
      </c>
      <c r="W202" s="1584"/>
      <c r="X202" s="2188" t="s">
        <v>65</v>
      </c>
      <c r="Y202" s="2188" t="s">
        <v>19</v>
      </c>
      <c r="Z202" s="1567"/>
      <c r="AA202" s="2111" t="s">
        <v>98</v>
      </c>
      <c r="AB202" s="2529"/>
      <c r="AC202" s="1585"/>
      <c r="AD202" s="2188" t="s">
        <v>65</v>
      </c>
      <c r="AE202" s="2188" t="s">
        <v>19</v>
      </c>
      <c r="AF202" s="1565"/>
      <c r="AG202" s="1814" t="s">
        <v>98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3024-BC9E-74FB-10D7-717F0C8FE9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805</v>
      </c>
      <c r="E1" s="983" t="s">
        <v>851</v>
      </c>
      <c r="F1" s="983" t="s">
        <v>904</v>
      </c>
      <c r="G1" s="983" t="s">
        <v>891</v>
      </c>
      <c r="H1" s="983" t="s">
        <v>1617</v>
      </c>
    </row>
    <row customHeight="1" ht="9">
      <c r="A2" s="986" t="s">
        <v>1943</v>
      </c>
      <c r="B2" s="986"/>
      <c r="C2" s="987" t="str">
        <f>INDEX(TEMPLATE_NUMBER_FORM_LIST,MATCH(TEMPLATE_SPHERE,TEMPLATE_SPHERE_LIST,0))</f>
        <v>10</v>
      </c>
      <c r="D2" s="986" t="s">
        <v>1466</v>
      </c>
      <c r="E2" s="986" t="s">
        <v>148</v>
      </c>
      <c r="F2" s="988" t="s">
        <v>148</v>
      </c>
      <c r="G2" s="986" t="s">
        <v>148</v>
      </c>
      <c r="H2" s="989"/>
    </row>
    <row customHeight="1" ht="63">
      <c r="A3" s="849"/>
      <c r="B3" s="849" t="s">
        <v>98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1945</v>
      </c>
      <c r="B4" s="849" t="s">
        <v>108</v>
      </c>
      <c r="C4" s="987" t="str">
        <f>IF(TEMPLATE_SPHERE="HEAT",D4,IF(TEMPLATE_SPHERE="TKO",H4,E4))</f>
        <v>Форма 1. Информация об организации, осуществляющей водоотведение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1952</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1153</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2002</v>
      </c>
      <c r="B31" s="849"/>
      <c r="C31" s="987" t="str">
        <f>IF(TEMPLATE_SPHERE="HEAT",D31,IF(TEMPLATE_SPHERE="TKO",H31,E31))</f>
        <v>Форма 1. Информация об организации, осуществляющей водоотведение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4AE1CC-3FB1-7068-6823-2762786207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805</v>
      </c>
      <c r="D2" s="844" t="s">
        <v>851</v>
      </c>
      <c r="E2" s="844" t="s">
        <v>904</v>
      </c>
      <c r="F2" s="844" t="s">
        <v>891</v>
      </c>
      <c r="G2" s="844" t="s">
        <v>1617</v>
      </c>
      <c r="H2" s="846"/>
      <c r="I2" s="846"/>
      <c r="J2" s="846"/>
      <c r="K2" s="846"/>
      <c r="L2" s="846"/>
      <c r="M2" s="846"/>
      <c r="N2" s="846"/>
      <c r="O2" s="844" t="s">
        <v>805</v>
      </c>
      <c r="P2" s="844" t="s">
        <v>851</v>
      </c>
      <c r="Q2" s="844" t="s">
        <v>891</v>
      </c>
      <c r="R2" s="844" t="s">
        <v>904</v>
      </c>
      <c r="S2" s="844" t="s">
        <v>1617</v>
      </c>
      <c r="T2" s="844" t="s">
        <v>805</v>
      </c>
      <c r="U2" s="844" t="s">
        <v>851</v>
      </c>
      <c r="V2" s="844" t="s">
        <v>891</v>
      </c>
      <c r="W2" s="844" t="s">
        <v>904</v>
      </c>
      <c r="X2" s="844" t="s">
        <v>1617</v>
      </c>
      <c r="Y2" s="844"/>
      <c r="Z2" s="844" t="s">
        <v>805</v>
      </c>
      <c r="AA2" s="853" t="s">
        <v>851</v>
      </c>
      <c r="AB2" s="844" t="s">
        <v>891</v>
      </c>
      <c r="AC2" s="844" t="s">
        <v>904</v>
      </c>
      <c r="AD2" s="844" t="s">
        <v>1617</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1555</v>
      </c>
      <c r="D11" s="2602" t="s">
        <v>1551</v>
      </c>
      <c r="E11" s="2602" t="s">
        <v>1649</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706</v>
      </c>
      <c r="P20" s="960" t="s">
        <v>706</v>
      </c>
      <c r="Q20" s="960" t="s">
        <v>706</v>
      </c>
      <c r="R20" s="960" t="s">
        <v>706</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726</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733</v>
      </c>
      <c r="R25" s="960" t="s">
        <v>304</v>
      </c>
      <c r="S25" s="960"/>
      <c r="T25" s="967" t="s">
        <v>2056</v>
      </c>
      <c r="U25" s="849" t="s">
        <v>2056</v>
      </c>
      <c r="V25" s="849" t="s">
        <v>2056</v>
      </c>
      <c r="W25" s="849" t="s">
        <v>2056</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722</v>
      </c>
      <c r="P26" s="960" t="s">
        <v>716</v>
      </c>
      <c r="Q26" s="960" t="s">
        <v>2057</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724</v>
      </c>
      <c r="P27" s="960" t="s">
        <v>718</v>
      </c>
      <c r="Q27" s="960" t="s">
        <v>2059</v>
      </c>
      <c r="R27" s="960" t="s">
        <v>718</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733</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2066</v>
      </c>
      <c r="P31" s="960" t="s">
        <v>729</v>
      </c>
      <c r="Q31" s="960" t="s">
        <v>2066</v>
      </c>
      <c r="R31" s="960" t="s">
        <v>729</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731</v>
      </c>
      <c r="Q32" s="960" t="s">
        <v>2069</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743</v>
      </c>
      <c r="P39" s="960" t="s">
        <v>737</v>
      </c>
      <c r="Q39" s="960" t="s">
        <v>743</v>
      </c>
      <c r="R39" s="960" t="s">
        <v>737</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739</v>
      </c>
      <c r="Q40" s="960" t="s">
        <v>2092</v>
      </c>
      <c r="R40" s="960" t="s">
        <v>739</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743</v>
      </c>
      <c r="Q43" s="960" t="s">
        <v>2103</v>
      </c>
      <c r="R43" s="960" t="s">
        <v>743</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747</v>
      </c>
      <c r="AA52" s="852" t="s">
        <v>747</v>
      </c>
      <c r="AB52" s="852" t="s">
        <v>747</v>
      </c>
      <c r="AC52" s="852" t="s">
        <v>747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751</v>
      </c>
      <c r="P53" s="960" t="s">
        <v>321</v>
      </c>
      <c r="Q53" s="960" t="s">
        <v>321</v>
      </c>
      <c r="R53" s="960" t="s">
        <v>321</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90</v>
      </c>
      <c r="Q54" s="960" t="s">
        <v>90</v>
      </c>
      <c r="R54" s="960" t="s">
        <v>90</v>
      </c>
      <c r="S54" s="960"/>
      <c r="T54" s="846" t="s">
        <v>749</v>
      </c>
      <c r="U54" s="846" t="s">
        <v>749</v>
      </c>
      <c r="V54" s="846" t="s">
        <v>749</v>
      </c>
      <c r="W54" s="846" t="s">
        <v>749</v>
      </c>
      <c r="X54" s="846"/>
      <c r="Y54" s="1003"/>
      <c r="Z54" s="849" t="s">
        <v>750</v>
      </c>
      <c r="AA54" s="849" t="s">
        <v>750</v>
      </c>
      <c r="AB54" s="849" t="s">
        <v>750</v>
      </c>
      <c r="AC54" s="849" t="s">
        <v>750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751</v>
      </c>
      <c r="Q55" s="960" t="s">
        <v>751</v>
      </c>
      <c r="R55" s="960" t="s">
        <v>751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1019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1137</v>
      </c>
      <c r="P56" s="960" t="s">
        <v>754</v>
      </c>
      <c r="Q56" s="960" t="s">
        <v>754</v>
      </c>
      <c r="R56" s="960" t="s">
        <v>754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756</v>
      </c>
      <c r="AA56" s="849" t="s">
        <v>756</v>
      </c>
      <c r="AB56" s="849" t="s">
        <v>756</v>
      </c>
      <c r="AC56" s="849" t="s">
        <v>756</v>
      </c>
      <c r="AD56" s="849"/>
    </row>
    <row customHeight="1" ht="27">
      <c r="A57" s="848"/>
      <c r="B57" s="902">
        <v>40</v>
      </c>
      <c r="C57" s="846" t="s">
        <v>1021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757</v>
      </c>
      <c r="Q57" s="960" t="s">
        <v>757</v>
      </c>
      <c r="R57" s="960" t="s">
        <v>757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759</v>
      </c>
      <c r="AA57" s="849" t="s">
        <v>759</v>
      </c>
      <c r="AB57" s="849" t="s">
        <v>759</v>
      </c>
      <c r="AC57" s="849" t="s">
        <v>759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879</v>
      </c>
      <c r="P58" s="960" t="s">
        <v>793</v>
      </c>
      <c r="Q58" s="960" t="s">
        <v>793</v>
      </c>
      <c r="R58" s="960" t="s">
        <v>793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109</v>
      </c>
      <c r="Q59" s="960" t="s">
        <v>109</v>
      </c>
      <c r="R59" s="960" t="s">
        <v>109</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110</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147</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148</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149</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110</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147</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663</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671</v>
      </c>
      <c r="U89" s="846" t="s">
        <v>671</v>
      </c>
      <c r="V89" s="846" t="s">
        <v>671</v>
      </c>
      <c r="W89" s="846" t="s">
        <v>671</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151</v>
      </c>
      <c r="Q91" s="960" t="s">
        <v>151</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152</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1460</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1460</v>
      </c>
      <c r="P95" s="960"/>
      <c r="Q95" s="960"/>
      <c r="R95" s="960"/>
      <c r="S95" s="960"/>
      <c r="T95" s="846" t="s">
        <v>2206</v>
      </c>
      <c r="U95" s="846"/>
      <c r="V95" s="846"/>
      <c r="W95" s="846"/>
      <c r="X95" s="846"/>
      <c r="Y95" s="1003"/>
      <c r="Z95" s="849"/>
      <c r="AA95" s="852"/>
      <c r="AB95" s="849"/>
      <c r="AC95" s="849"/>
      <c r="AD95" s="849"/>
    </row>
    <row customHeight="1" ht="99">
      <c r="A96" s="848"/>
      <c r="B96" s="902">
        <v>79</v>
      </c>
      <c r="C96" s="846" t="s">
        <v>1146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1466</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1478</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1492</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1504</v>
      </c>
      <c r="P99" s="960"/>
      <c r="Q99" s="960"/>
      <c r="R99" s="960"/>
      <c r="S99" s="960"/>
      <c r="T99" s="846" t="s">
        <v>2215</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2220</v>
      </c>
      <c r="D148" s="846" t="s">
        <v>1560</v>
      </c>
      <c r="E148" s="846" t="s">
        <v>1660</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1669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348CD-CF3E-1967-39D3-D14EB2D3A6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2224</v>
      </c>
      <c r="M5" s="2606"/>
      <c r="N5" s="2606"/>
      <c r="O5" s="2606"/>
      <c r="P5" s="2606"/>
      <c r="Q5" s="2606"/>
      <c r="R5" s="2606"/>
      <c r="S5" s="2606"/>
      <c r="T5" s="2606"/>
      <c r="U5" s="2606"/>
      <c r="V5" s="1246"/>
      <c r="AD5" s="1158">
        <v>64</v>
      </c>
    </row>
    <row customHeight="1" ht="14.699999999999998">
      <c r="J6" s="379"/>
      <c r="K6" s="379"/>
      <c r="L6" s="2607" t="str">
        <f>IF(org=0,"Не определено",org)</f>
        <v>АО "Водоканал"</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297</v>
      </c>
      <c r="M14" s="2130"/>
      <c r="N14" s="2130"/>
      <c r="O14" s="2130"/>
      <c r="P14" s="2130"/>
      <c r="Q14" s="2130"/>
      <c r="R14" s="2130"/>
      <c r="S14" s="2130"/>
      <c r="T14" s="2130"/>
      <c r="U14" s="2130"/>
      <c r="V14" s="2130"/>
      <c r="W14" s="2130"/>
      <c r="X14" s="2130" t="s">
        <v>298</v>
      </c>
      <c r="AD14" s="1158">
        <v>14</v>
      </c>
    </row>
    <row customHeight="1" ht="14.699999999999998">
      <c r="J15" s="379"/>
      <c r="K15" s="379"/>
      <c r="L15" s="2276" t="s">
        <v>87</v>
      </c>
      <c r="M15" s="2212" t="s">
        <v>425</v>
      </c>
      <c r="N15" s="304"/>
      <c r="O15" s="2277" t="s">
        <v>2225</v>
      </c>
      <c r="P15" s="2278"/>
      <c r="Q15" s="2278"/>
      <c r="R15" s="2278"/>
      <c r="S15" s="2278"/>
      <c r="T15" s="2278"/>
      <c r="U15" s="2279"/>
      <c r="V15" s="2280" t="s">
        <v>427</v>
      </c>
      <c r="W15" s="2283" t="s">
        <v>1143</v>
      </c>
      <c r="X15" s="2130"/>
      <c r="AD15" s="1158">
        <v>14</v>
      </c>
    </row>
    <row customHeight="1" ht="35.69999999999999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98</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801</v>
      </c>
      <c r="M35" s="2288" t="s">
        <v>2228</v>
      </c>
      <c r="N35" s="2288"/>
      <c r="O35" s="2288"/>
      <c r="P35" s="2288"/>
      <c r="Q35" s="2288"/>
      <c r="R35" s="2288"/>
      <c r="S35" s="2288"/>
      <c r="T35" s="2288"/>
      <c r="U35" s="2288"/>
      <c r="V35" s="2288"/>
      <c r="W35" s="2288"/>
      <c r="X35" s="2288"/>
      <c r="AD35" s="1158">
        <v>27</v>
      </c>
    </row>
    <row customHeight="1" ht="109.19999999999999">
      <c r="H36" s="540"/>
      <c r="I36" s="1306"/>
      <c r="M36" s="2288" t="s">
        <v>2229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F5F5B-5631-1DF5-48F6-9FE6B56FF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FCA97-2FFD-A38B-F671-7CB7DB989C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83B74-F4D4-9674-470C-CCC0A40142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DB65E-7733-D0F6-011E-9559FF134B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3A12F-7691-F133-78B9-707FF7591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FA0DA-429F-D77B-EA42-B1EDF13AE2F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АО "Водоканал"</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297</v>
      </c>
      <c r="E8" s="2208"/>
      <c r="F8" s="2208"/>
      <c r="G8" s="2211" t="s">
        <v>298</v>
      </c>
      <c r="J8" s="458">
        <v>11</v>
      </c>
    </row>
    <row customHeight="1" ht="11.549999999999999">
      <c r="A9" s="460"/>
      <c r="B9" s="505"/>
      <c r="C9" s="460"/>
      <c r="D9" s="475" t="s">
        <v>87</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98</v>
      </c>
      <c r="E11" s="1015" t="s">
        <v>301</v>
      </c>
      <c r="F11" s="1014" t="str">
        <f>IF(region_name="","",region_name)</f>
        <v>Республика Алтай</v>
      </c>
      <c r="G11" s="1015" t="s">
        <v>302</v>
      </c>
      <c r="H11" s="478"/>
      <c r="J11" s="458">
        <v>0</v>
      </c>
    </row>
    <row customHeight="1" ht="22.5" hidden="1">
      <c r="A12" s="460"/>
      <c r="B12" s="505"/>
      <c r="C12" s="460"/>
      <c r="D12" s="448" t="s">
        <v>98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98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0411122728</v>
      </c>
      <c r="G14" s="1015" t="s">
        <v>306</v>
      </c>
      <c r="H14" s="478"/>
      <c r="J14" s="458">
        <v>0</v>
      </c>
    </row>
    <row customHeight="1" ht="22.5" hidden="1">
      <c r="A15" s="460"/>
      <c r="B15" s="505"/>
      <c r="C15" s="460"/>
      <c r="D15" s="1012" t="s">
        <v>307</v>
      </c>
      <c r="E15" s="1013" t="s">
        <v>308</v>
      </c>
      <c r="F15" s="1014" t="str">
        <f>IF(kpp="","",kpp)</f>
        <v>041101001</v>
      </c>
      <c r="G15" s="1015" t="s">
        <v>309</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162FB-E57D-F79F-1DA9-BDDB51AEF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9A394-81D8-AE06-F9D2-8A14E94BCF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5D126-04A4-0A07-787D-47808B0AD3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EF554-6F57-4805-A6C1-8A82B093C0E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1997</v>
      </c>
      <c r="D5" s="2628" t="s">
        <v>2234</v>
      </c>
      <c r="E5" s="839"/>
    </row>
    <row s="1853" customFormat="1" customHeight="1" ht="11.25">
      <c r="A6" s="2629"/>
      <c r="B6" s="769" t="s">
        <v>1662</v>
      </c>
      <c r="C6" s="756"/>
      <c r="D6" s="767"/>
      <c r="E6" s="839"/>
    </row>
    <row customHeight="1" ht="11.25">
      <c r="A7" s="2630"/>
      <c r="B7" s="769" t="s">
        <v>1669</v>
      </c>
      <c r="C7" s="756"/>
      <c r="D7" s="767"/>
      <c r="E7" s="839"/>
    </row>
    <row customHeight="1" ht="11.25">
      <c r="A8" s="759"/>
      <c r="B8" s="769" t="s">
        <v>1665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890FE-8DFF-4B5F-817B-D4082D706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E62F4-06BE-A068-600A-FA5B17DC0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98376-BF58-B8E2-7FFF-A12EC4212E53}"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805</v>
      </c>
    </row>
    <row customHeight="1" ht="11.25">
      <c r="A3" s="1853" t="s">
        <v>2244</v>
      </c>
      <c r="B3" s="1853" t="s">
        <v>16</v>
      </c>
      <c r="C3" s="1853" t="s">
        <v>2249</v>
      </c>
      <c r="D3" s="1853" t="s">
        <v>2250</v>
      </c>
      <c r="E3" s="1853" t="s">
        <v>2251</v>
      </c>
      <c r="F3" s="1853" t="s">
        <v>2252</v>
      </c>
      <c r="G3" s="1853" t="s">
        <v>22</v>
      </c>
      <c r="H3" s="1853" t="s">
        <v>22</v>
      </c>
      <c r="I3" s="1853" t="s">
        <v>805</v>
      </c>
    </row>
    <row customHeight="1" ht="11.25">
      <c r="A4" s="1853" t="s">
        <v>2244</v>
      </c>
      <c r="B4" s="1853" t="s">
        <v>16</v>
      </c>
      <c r="C4" s="1853" t="s">
        <v>2253</v>
      </c>
      <c r="D4" s="1853" t="s">
        <v>2254</v>
      </c>
      <c r="E4" s="1853" t="s">
        <v>2255</v>
      </c>
      <c r="F4" s="1853" t="s">
        <v>51</v>
      </c>
      <c r="G4" s="1853" t="s">
        <v>2256</v>
      </c>
      <c r="H4" s="1853" t="s">
        <v>22</v>
      </c>
      <c r="I4" s="1853" t="s">
        <v>805</v>
      </c>
    </row>
    <row customHeight="1" ht="11.25">
      <c r="A5" s="1853" t="s">
        <v>2244</v>
      </c>
      <c r="B5" s="1853" t="s">
        <v>16</v>
      </c>
      <c r="C5" s="1853" t="s">
        <v>22</v>
      </c>
      <c r="D5" s="1853" t="s">
        <v>2257</v>
      </c>
      <c r="E5" s="1853" t="s">
        <v>2258</v>
      </c>
      <c r="F5" s="1853" t="s">
        <v>51</v>
      </c>
      <c r="G5" s="1853" t="s">
        <v>22</v>
      </c>
      <c r="H5" s="1853" t="s">
        <v>22</v>
      </c>
      <c r="I5" s="1853" t="s">
        <v>805</v>
      </c>
    </row>
    <row customHeight="1" ht="11.25">
      <c r="A6" s="1853" t="s">
        <v>2244</v>
      </c>
      <c r="B6" s="1853" t="s">
        <v>16</v>
      </c>
      <c r="C6" s="1853" t="s">
        <v>2259</v>
      </c>
      <c r="D6" s="1853" t="s">
        <v>2260</v>
      </c>
      <c r="E6" s="1853" t="s">
        <v>2261</v>
      </c>
      <c r="F6" s="1853" t="s">
        <v>2262</v>
      </c>
      <c r="G6" s="1853" t="s">
        <v>2263</v>
      </c>
      <c r="H6" s="1853" t="s">
        <v>22</v>
      </c>
      <c r="I6" s="1853" t="s">
        <v>805</v>
      </c>
    </row>
    <row customHeight="1" ht="11.25">
      <c r="A7" s="1853" t="s">
        <v>2244</v>
      </c>
      <c r="B7" s="1853" t="s">
        <v>16</v>
      </c>
      <c r="C7" s="1853" t="s">
        <v>2264</v>
      </c>
      <c r="D7" s="1853" t="s">
        <v>2265</v>
      </c>
      <c r="E7" s="1853" t="s">
        <v>2266</v>
      </c>
      <c r="F7" s="1853" t="s">
        <v>51</v>
      </c>
      <c r="G7" s="1853" t="s">
        <v>2267</v>
      </c>
      <c r="H7" s="1853" t="s">
        <v>22</v>
      </c>
      <c r="I7" s="1853" t="s">
        <v>805</v>
      </c>
    </row>
    <row customHeight="1" ht="11.25">
      <c r="A8" s="1853" t="s">
        <v>2244</v>
      </c>
      <c r="B8" s="1853" t="s">
        <v>16</v>
      </c>
      <c r="C8" s="1853" t="s">
        <v>2268</v>
      </c>
      <c r="D8" s="1853" t="s">
        <v>2269</v>
      </c>
      <c r="E8" s="1853" t="s">
        <v>2270</v>
      </c>
      <c r="F8" s="1853" t="s">
        <v>51</v>
      </c>
      <c r="G8" s="1853" t="s">
        <v>2271</v>
      </c>
      <c r="H8" s="1853" t="s">
        <v>22</v>
      </c>
      <c r="I8" s="1853" t="s">
        <v>805</v>
      </c>
    </row>
    <row customHeight="1" ht="11.25">
      <c r="A9" s="1853" t="s">
        <v>2244</v>
      </c>
      <c r="B9" s="1853" t="s">
        <v>16</v>
      </c>
      <c r="C9" s="1853" t="s">
        <v>2272</v>
      </c>
      <c r="D9" s="1853" t="s">
        <v>2273</v>
      </c>
      <c r="E9" s="1853" t="s">
        <v>2274</v>
      </c>
      <c r="F9" s="1853" t="s">
        <v>2275</v>
      </c>
      <c r="G9" s="1853" t="s">
        <v>2276</v>
      </c>
      <c r="H9" s="1853" t="s">
        <v>2277</v>
      </c>
      <c r="I9" s="1853" t="s">
        <v>805</v>
      </c>
    </row>
    <row customHeight="1" ht="11.25">
      <c r="A10" s="1853" t="s">
        <v>2244</v>
      </c>
      <c r="B10" s="1853" t="s">
        <v>16</v>
      </c>
      <c r="C10" s="1853" t="s">
        <v>2278</v>
      </c>
      <c r="D10" s="1853" t="s">
        <v>2279</v>
      </c>
      <c r="E10" s="1853" t="s">
        <v>2280</v>
      </c>
      <c r="F10" s="1853" t="s">
        <v>2281</v>
      </c>
      <c r="G10" s="1853" t="s">
        <v>2282</v>
      </c>
      <c r="H10" s="1853" t="s">
        <v>22</v>
      </c>
      <c r="I10" s="1853" t="s">
        <v>805</v>
      </c>
    </row>
    <row customHeight="1" ht="11.25">
      <c r="A11" s="1853" t="s">
        <v>2244</v>
      </c>
      <c r="B11" s="1853" t="s">
        <v>16</v>
      </c>
      <c r="C11" s="1853" t="s">
        <v>2283</v>
      </c>
      <c r="D11" s="1853" t="s">
        <v>2284</v>
      </c>
      <c r="E11" s="1853" t="s">
        <v>2285</v>
      </c>
      <c r="F11" s="1853" t="s">
        <v>51</v>
      </c>
      <c r="G11" s="1853" t="s">
        <v>22</v>
      </c>
      <c r="H11" s="1853" t="s">
        <v>22</v>
      </c>
      <c r="I11" s="1853" t="s">
        <v>805</v>
      </c>
    </row>
    <row customHeight="1" ht="11.25">
      <c r="A12" s="1853" t="s">
        <v>2244</v>
      </c>
      <c r="B12" s="1853" t="s">
        <v>16</v>
      </c>
      <c r="C12" s="1853" t="s">
        <v>2286</v>
      </c>
      <c r="D12" s="1853" t="s">
        <v>2287</v>
      </c>
      <c r="E12" s="1853" t="s">
        <v>2288</v>
      </c>
      <c r="F12" s="1853" t="s">
        <v>2262</v>
      </c>
      <c r="G12" s="1853" t="s">
        <v>2289</v>
      </c>
      <c r="H12" s="1853" t="s">
        <v>22</v>
      </c>
      <c r="I12" s="1853" t="s">
        <v>805</v>
      </c>
    </row>
    <row customHeight="1" ht="11.25">
      <c r="A13" s="1853" t="s">
        <v>2244</v>
      </c>
      <c r="B13" s="1853" t="s">
        <v>16</v>
      </c>
      <c r="C13" s="1853" t="s">
        <v>2290</v>
      </c>
      <c r="D13" s="1853" t="s">
        <v>2291</v>
      </c>
      <c r="E13" s="1853" t="s">
        <v>2292</v>
      </c>
      <c r="F13" s="1853" t="s">
        <v>2262</v>
      </c>
      <c r="G13" s="1853" t="s">
        <v>22</v>
      </c>
      <c r="H13" s="1853" t="s">
        <v>22</v>
      </c>
      <c r="I13" s="1853" t="s">
        <v>805</v>
      </c>
    </row>
    <row customHeight="1" ht="11.25">
      <c r="A14" s="1853" t="s">
        <v>2244</v>
      </c>
      <c r="B14" s="1853" t="s">
        <v>16</v>
      </c>
      <c r="C14" s="1853" t="s">
        <v>2293</v>
      </c>
      <c r="D14" s="1853" t="s">
        <v>2294</v>
      </c>
      <c r="E14" s="1853" t="s">
        <v>2295</v>
      </c>
      <c r="F14" s="1853" t="s">
        <v>2296</v>
      </c>
      <c r="G14" s="1853" t="s">
        <v>22</v>
      </c>
      <c r="H14" s="1853" t="s">
        <v>22</v>
      </c>
      <c r="I14" s="1853" t="s">
        <v>805</v>
      </c>
    </row>
    <row customHeight="1" ht="11.25">
      <c r="A15" s="1853" t="s">
        <v>2244</v>
      </c>
      <c r="B15" s="1853" t="s">
        <v>16</v>
      </c>
      <c r="C15" s="1853" t="s">
        <v>2297</v>
      </c>
      <c r="D15" s="1853" t="s">
        <v>2298</v>
      </c>
      <c r="E15" s="1853" t="s">
        <v>2299</v>
      </c>
      <c r="F15" s="1853" t="s">
        <v>2262</v>
      </c>
      <c r="G15" s="1853" t="s">
        <v>2300</v>
      </c>
      <c r="H15" s="1853" t="s">
        <v>22</v>
      </c>
      <c r="I15" s="1853" t="s">
        <v>805</v>
      </c>
    </row>
    <row customHeight="1" ht="11.25">
      <c r="A16" s="1853" t="s">
        <v>2244</v>
      </c>
      <c r="B16" s="1853" t="s">
        <v>16</v>
      </c>
      <c r="C16" s="1853" t="s">
        <v>2301</v>
      </c>
      <c r="D16" s="1853" t="s">
        <v>2302</v>
      </c>
      <c r="E16" s="1853" t="s">
        <v>2303</v>
      </c>
      <c r="F16" s="1853" t="s">
        <v>2262</v>
      </c>
      <c r="G16" s="1853" t="s">
        <v>2304</v>
      </c>
      <c r="H16" s="1853" t="s">
        <v>22</v>
      </c>
      <c r="I16" s="1853" t="s">
        <v>805</v>
      </c>
    </row>
    <row customHeight="1" ht="11.25">
      <c r="A17" s="1853" t="s">
        <v>2244</v>
      </c>
      <c r="B17" s="1853" t="s">
        <v>16</v>
      </c>
      <c r="C17" s="1853" t="s">
        <v>2305</v>
      </c>
      <c r="D17" s="1853" t="s">
        <v>2306</v>
      </c>
      <c r="E17" s="1853" t="s">
        <v>2307</v>
      </c>
      <c r="F17" s="1853" t="s">
        <v>2262</v>
      </c>
      <c r="G17" s="1853" t="s">
        <v>2308</v>
      </c>
      <c r="H17" s="1853" t="s">
        <v>22</v>
      </c>
      <c r="I17" s="1853" t="s">
        <v>805</v>
      </c>
    </row>
    <row customHeight="1" ht="11.25">
      <c r="A18" s="1853" t="s">
        <v>2244</v>
      </c>
      <c r="B18" s="1853" t="s">
        <v>16</v>
      </c>
      <c r="C18" s="1853" t="s">
        <v>2309</v>
      </c>
      <c r="D18" s="1853" t="s">
        <v>2310</v>
      </c>
      <c r="E18" s="1853" t="s">
        <v>2311</v>
      </c>
      <c r="F18" s="1853" t="s">
        <v>2281</v>
      </c>
      <c r="G18" s="1853" t="s">
        <v>22</v>
      </c>
      <c r="H18" s="1853" t="s">
        <v>22</v>
      </c>
      <c r="I18" s="1853" t="s">
        <v>805</v>
      </c>
    </row>
    <row customHeight="1" ht="11.25">
      <c r="A19" s="1853" t="s">
        <v>2244</v>
      </c>
      <c r="B19" s="1853" t="s">
        <v>16</v>
      </c>
      <c r="C19" s="1853" t="s">
        <v>2312</v>
      </c>
      <c r="D19" s="1853" t="s">
        <v>2313</v>
      </c>
      <c r="E19" s="1853" t="s">
        <v>2314</v>
      </c>
      <c r="F19" s="1853" t="s">
        <v>2262</v>
      </c>
      <c r="G19" s="1853" t="s">
        <v>2315</v>
      </c>
      <c r="H19" s="1853" t="s">
        <v>22</v>
      </c>
      <c r="I19" s="1853" t="s">
        <v>805</v>
      </c>
    </row>
    <row customHeight="1" ht="11.25">
      <c r="A20" s="1853" t="s">
        <v>2244</v>
      </c>
      <c r="B20" s="1853" t="s">
        <v>16</v>
      </c>
      <c r="C20" s="1853" t="s">
        <v>2316</v>
      </c>
      <c r="D20" s="1853" t="s">
        <v>2317</v>
      </c>
      <c r="E20" s="1853" t="s">
        <v>2318</v>
      </c>
      <c r="F20" s="1853" t="s">
        <v>51</v>
      </c>
      <c r="G20" s="1853" t="s">
        <v>22</v>
      </c>
      <c r="H20" s="1853" t="s">
        <v>22</v>
      </c>
      <c r="I20" s="1853" t="s">
        <v>805</v>
      </c>
    </row>
    <row customHeight="1" ht="11.25">
      <c r="A21" s="1853" t="s">
        <v>2244</v>
      </c>
      <c r="B21" s="1853" t="s">
        <v>16</v>
      </c>
      <c r="C21" s="1853" t="s">
        <v>2319</v>
      </c>
      <c r="D21" s="1853" t="s">
        <v>2320</v>
      </c>
      <c r="E21" s="1853" t="s">
        <v>2321</v>
      </c>
      <c r="F21" s="1853" t="s">
        <v>51</v>
      </c>
      <c r="G21" s="1853" t="s">
        <v>2322</v>
      </c>
      <c r="H21" s="1853" t="s">
        <v>22</v>
      </c>
      <c r="I21" s="1853" t="s">
        <v>805</v>
      </c>
    </row>
    <row customHeight="1" ht="11.25">
      <c r="A22" s="1853" t="s">
        <v>2244</v>
      </c>
      <c r="B22" s="1853" t="s">
        <v>16</v>
      </c>
      <c r="C22" s="1853" t="s">
        <v>2323</v>
      </c>
      <c r="D22" s="1853" t="s">
        <v>2324</v>
      </c>
      <c r="E22" s="1853" t="s">
        <v>2325</v>
      </c>
      <c r="F22" s="1853" t="s">
        <v>2326</v>
      </c>
      <c r="G22" s="1853" t="s">
        <v>2327</v>
      </c>
      <c r="H22" s="1853" t="s">
        <v>2328</v>
      </c>
      <c r="I22" s="1853" t="s">
        <v>805</v>
      </c>
    </row>
    <row customHeight="1" ht="11.25">
      <c r="A23" s="1853" t="s">
        <v>2244</v>
      </c>
      <c r="B23" s="1853" t="s">
        <v>16</v>
      </c>
      <c r="C23" s="1853" t="s">
        <v>2329</v>
      </c>
      <c r="D23" s="1853" t="s">
        <v>2330</v>
      </c>
      <c r="E23" s="1853" t="s">
        <v>2331</v>
      </c>
      <c r="F23" s="1853" t="s">
        <v>2248</v>
      </c>
      <c r="G23" s="1853" t="s">
        <v>2332</v>
      </c>
      <c r="H23" s="1853" t="s">
        <v>22</v>
      </c>
      <c r="I23" s="1853" t="s">
        <v>805</v>
      </c>
    </row>
    <row customHeight="1" ht="11.25">
      <c r="A24" s="1853" t="s">
        <v>2244</v>
      </c>
      <c r="B24" s="1853" t="s">
        <v>16</v>
      </c>
      <c r="C24" s="1853" t="s">
        <v>2333</v>
      </c>
      <c r="D24" s="1853" t="s">
        <v>2334</v>
      </c>
      <c r="E24" s="1853" t="s">
        <v>2335</v>
      </c>
      <c r="F24" s="1853" t="s">
        <v>2262</v>
      </c>
      <c r="G24" s="1853" t="s">
        <v>2336</v>
      </c>
      <c r="H24" s="1853" t="s">
        <v>22</v>
      </c>
      <c r="I24" s="1853" t="s">
        <v>805</v>
      </c>
    </row>
    <row customHeight="1" ht="11.25">
      <c r="A25" s="1853" t="s">
        <v>2244</v>
      </c>
      <c r="B25" s="1853" t="s">
        <v>16</v>
      </c>
      <c r="C25" s="1853" t="s">
        <v>2337</v>
      </c>
      <c r="D25" s="1853" t="s">
        <v>2338</v>
      </c>
      <c r="E25" s="1853" t="s">
        <v>2339</v>
      </c>
      <c r="F25" s="1853" t="s">
        <v>51</v>
      </c>
      <c r="G25" s="1853" t="s">
        <v>2340</v>
      </c>
      <c r="H25" s="1853" t="s">
        <v>22</v>
      </c>
      <c r="I25" s="1853" t="s">
        <v>805</v>
      </c>
    </row>
    <row customHeight="1" ht="11.25">
      <c r="A26" s="1853" t="s">
        <v>2244</v>
      </c>
      <c r="B26" s="1853" t="s">
        <v>16</v>
      </c>
      <c r="C26" s="1853" t="s">
        <v>2341</v>
      </c>
      <c r="D26" s="1853" t="s">
        <v>2342</v>
      </c>
      <c r="E26" s="1853" t="s">
        <v>2343</v>
      </c>
      <c r="F26" s="1853" t="s">
        <v>51</v>
      </c>
      <c r="G26" s="1853" t="s">
        <v>22</v>
      </c>
      <c r="H26" s="1853" t="s">
        <v>22</v>
      </c>
      <c r="I26" s="1853" t="s">
        <v>805</v>
      </c>
    </row>
    <row customHeight="1" ht="11.25">
      <c r="A27" s="1853" t="s">
        <v>2244</v>
      </c>
      <c r="B27" s="1853" t="s">
        <v>16</v>
      </c>
      <c r="C27" s="1853" t="s">
        <v>2344</v>
      </c>
      <c r="D27" s="1853" t="s">
        <v>2345</v>
      </c>
      <c r="E27" s="1853" t="s">
        <v>2346</v>
      </c>
      <c r="F27" s="1853" t="s">
        <v>2347</v>
      </c>
      <c r="G27" s="1853" t="s">
        <v>2348</v>
      </c>
      <c r="H27" s="1853" t="s">
        <v>22</v>
      </c>
      <c r="I27" s="1853" t="s">
        <v>805</v>
      </c>
    </row>
    <row customHeight="1" ht="11.25">
      <c r="A28" s="1853" t="s">
        <v>2244</v>
      </c>
      <c r="B28" s="1853" t="s">
        <v>16</v>
      </c>
      <c r="C28" s="1853" t="s">
        <v>2349</v>
      </c>
      <c r="D28" s="1853" t="s">
        <v>2350</v>
      </c>
      <c r="E28" s="1853" t="s">
        <v>2351</v>
      </c>
      <c r="F28" s="1853" t="s">
        <v>51</v>
      </c>
      <c r="G28" s="1853" t="s">
        <v>22</v>
      </c>
      <c r="H28" s="1853" t="s">
        <v>22</v>
      </c>
      <c r="I28" s="1853" t="s">
        <v>805</v>
      </c>
    </row>
    <row customHeight="1" ht="11.25">
      <c r="A29" s="1853" t="s">
        <v>2244</v>
      </c>
      <c r="B29" s="1853" t="s">
        <v>16</v>
      </c>
      <c r="C29" s="1853" t="s">
        <v>2352</v>
      </c>
      <c r="D29" s="1853" t="s">
        <v>2353</v>
      </c>
      <c r="E29" s="1853" t="s">
        <v>2354</v>
      </c>
      <c r="F29" s="1853" t="s">
        <v>51</v>
      </c>
      <c r="G29" s="1853" t="s">
        <v>22</v>
      </c>
      <c r="H29" s="1853" t="s">
        <v>22</v>
      </c>
      <c r="I29" s="1853" t="s">
        <v>805</v>
      </c>
    </row>
    <row customHeight="1" ht="11.25">
      <c r="A30" s="1853" t="s">
        <v>2244</v>
      </c>
      <c r="B30" s="1853" t="s">
        <v>16</v>
      </c>
      <c r="C30" s="1853" t="s">
        <v>2355</v>
      </c>
      <c r="D30" s="1853" t="s">
        <v>2356</v>
      </c>
      <c r="E30" s="1853" t="s">
        <v>2357</v>
      </c>
      <c r="F30" s="1853" t="s">
        <v>51</v>
      </c>
      <c r="G30" s="1853" t="s">
        <v>2358</v>
      </c>
      <c r="H30" s="1853" t="s">
        <v>22</v>
      </c>
      <c r="I30" s="1853" t="s">
        <v>805</v>
      </c>
    </row>
    <row customHeight="1" ht="11.25">
      <c r="A31" s="1853" t="s">
        <v>2244</v>
      </c>
      <c r="B31" s="1853" t="s">
        <v>16</v>
      </c>
      <c r="C31" s="1853" t="s">
        <v>2359</v>
      </c>
      <c r="D31" s="1853" t="s">
        <v>2360</v>
      </c>
      <c r="E31" s="1853" t="s">
        <v>2361</v>
      </c>
      <c r="F31" s="1853" t="s">
        <v>2262</v>
      </c>
      <c r="G31" s="1853" t="s">
        <v>2362</v>
      </c>
      <c r="H31" s="1853" t="s">
        <v>22</v>
      </c>
      <c r="I31" s="1853" t="s">
        <v>805</v>
      </c>
    </row>
    <row customHeight="1" ht="11.25">
      <c r="A32" s="1853" t="s">
        <v>2244</v>
      </c>
      <c r="B32" s="1853" t="s">
        <v>16</v>
      </c>
      <c r="C32" s="1853" t="s">
        <v>2363</v>
      </c>
      <c r="D32" s="1853" t="s">
        <v>2364</v>
      </c>
      <c r="E32" s="1853" t="s">
        <v>2365</v>
      </c>
      <c r="F32" s="1853" t="s">
        <v>2262</v>
      </c>
      <c r="G32" s="1853" t="s">
        <v>2366</v>
      </c>
      <c r="H32" s="1853" t="s">
        <v>22</v>
      </c>
      <c r="I32" s="1853" t="s">
        <v>805</v>
      </c>
    </row>
    <row customHeight="1" ht="11.25">
      <c r="A33" s="1853" t="s">
        <v>2244</v>
      </c>
      <c r="B33" s="1853" t="s">
        <v>16</v>
      </c>
      <c r="C33" s="1853" t="s">
        <v>2367</v>
      </c>
      <c r="D33" s="1853" t="s">
        <v>2368</v>
      </c>
      <c r="E33" s="1853" t="s">
        <v>2369</v>
      </c>
      <c r="F33" s="1853" t="s">
        <v>51</v>
      </c>
      <c r="G33" s="1853" t="s">
        <v>2370</v>
      </c>
      <c r="H33" s="1853" t="s">
        <v>22</v>
      </c>
      <c r="I33" s="1853" t="s">
        <v>805</v>
      </c>
    </row>
    <row customHeight="1" ht="11.25">
      <c r="A34" s="1853" t="s">
        <v>2244</v>
      </c>
      <c r="B34" s="1853" t="s">
        <v>16</v>
      </c>
      <c r="C34" s="1853" t="s">
        <v>2371</v>
      </c>
      <c r="D34" s="1853" t="s">
        <v>2372</v>
      </c>
      <c r="E34" s="1853" t="s">
        <v>2373</v>
      </c>
      <c r="F34" s="1853" t="s">
        <v>51</v>
      </c>
      <c r="G34" s="1853" t="s">
        <v>22</v>
      </c>
      <c r="H34" s="1853" t="s">
        <v>22</v>
      </c>
      <c r="I34" s="1853" t="s">
        <v>805</v>
      </c>
    </row>
    <row customHeight="1" ht="11.25">
      <c r="A35" s="1853" t="s">
        <v>2244</v>
      </c>
      <c r="B35" s="1853" t="s">
        <v>16</v>
      </c>
      <c r="C35" s="1853" t="s">
        <v>2374</v>
      </c>
      <c r="D35" s="1853" t="s">
        <v>2375</v>
      </c>
      <c r="E35" s="1853" t="s">
        <v>2376</v>
      </c>
      <c r="F35" s="1853" t="s">
        <v>51</v>
      </c>
      <c r="G35" s="1853" t="s">
        <v>2377</v>
      </c>
      <c r="H35" s="1853" t="s">
        <v>22</v>
      </c>
      <c r="I35" s="1853" t="s">
        <v>805</v>
      </c>
    </row>
    <row customHeight="1" ht="11.25">
      <c r="A36" s="1853" t="s">
        <v>2244</v>
      </c>
      <c r="B36" s="1853" t="s">
        <v>16</v>
      </c>
      <c r="C36" s="1853" t="s">
        <v>2378</v>
      </c>
      <c r="D36" s="1853" t="s">
        <v>2379</v>
      </c>
      <c r="E36" s="1853" t="s">
        <v>2380</v>
      </c>
      <c r="F36" s="1853" t="s">
        <v>51</v>
      </c>
      <c r="G36" s="1853" t="s">
        <v>22</v>
      </c>
      <c r="H36" s="1853" t="s">
        <v>22</v>
      </c>
      <c r="I36" s="1853" t="s">
        <v>805</v>
      </c>
    </row>
    <row customHeight="1" ht="11.25">
      <c r="A37" s="1853" t="s">
        <v>2244</v>
      </c>
      <c r="B37" s="1853" t="s">
        <v>16</v>
      </c>
      <c r="C37" s="1853" t="s">
        <v>2253</v>
      </c>
      <c r="D37" s="1853" t="s">
        <v>2254</v>
      </c>
      <c r="E37" s="1853" t="s">
        <v>2255</v>
      </c>
      <c r="F37" s="1853" t="s">
        <v>51</v>
      </c>
      <c r="G37" s="1853" t="s">
        <v>2256</v>
      </c>
      <c r="H37" s="1853" t="s">
        <v>22</v>
      </c>
      <c r="I37" s="1853" t="s">
        <v>891</v>
      </c>
    </row>
    <row customHeight="1" ht="11.25">
      <c r="A38" s="1853" t="s">
        <v>2244</v>
      </c>
      <c r="B38" s="1853" t="s">
        <v>16</v>
      </c>
      <c r="C38" s="1853" t="s">
        <v>22</v>
      </c>
      <c r="D38" s="1853" t="s">
        <v>2257</v>
      </c>
      <c r="E38" s="1853" t="s">
        <v>2258</v>
      </c>
      <c r="F38" s="1853" t="s">
        <v>51</v>
      </c>
      <c r="G38" s="1853" t="s">
        <v>22</v>
      </c>
      <c r="H38" s="1853" t="s">
        <v>22</v>
      </c>
      <c r="I38" s="1853" t="s">
        <v>891</v>
      </c>
    </row>
    <row customHeight="1" ht="11.25">
      <c r="A39" s="1853" t="s">
        <v>2244</v>
      </c>
      <c r="B39" s="1853" t="s">
        <v>16</v>
      </c>
      <c r="C39" s="1853" t="s">
        <v>2316</v>
      </c>
      <c r="D39" s="1853" t="s">
        <v>2317</v>
      </c>
      <c r="E39" s="1853" t="s">
        <v>2318</v>
      </c>
      <c r="F39" s="1853" t="s">
        <v>51</v>
      </c>
      <c r="G39" s="1853" t="s">
        <v>22</v>
      </c>
      <c r="H39" s="1853" t="s">
        <v>22</v>
      </c>
      <c r="I39" s="1853" t="s">
        <v>891</v>
      </c>
    </row>
    <row customHeight="1" ht="11.25">
      <c r="A40" s="1853" t="s">
        <v>2244</v>
      </c>
      <c r="B40" s="1853" t="s">
        <v>16</v>
      </c>
      <c r="C40" s="1853" t="s">
        <v>2333</v>
      </c>
      <c r="D40" s="1853" t="s">
        <v>2334</v>
      </c>
      <c r="E40" s="1853" t="s">
        <v>2335</v>
      </c>
      <c r="F40" s="1853" t="s">
        <v>2262</v>
      </c>
      <c r="G40" s="1853" t="s">
        <v>2336</v>
      </c>
      <c r="H40" s="1853" t="s">
        <v>22</v>
      </c>
      <c r="I40" s="1853" t="s">
        <v>891</v>
      </c>
    </row>
    <row customHeight="1" ht="11.25">
      <c r="A41" s="1853" t="s">
        <v>2244</v>
      </c>
      <c r="B41" s="1853" t="s">
        <v>16</v>
      </c>
      <c r="C41" s="1853" t="s">
        <v>2349</v>
      </c>
      <c r="D41" s="1853" t="s">
        <v>2350</v>
      </c>
      <c r="E41" s="1853" t="s">
        <v>2351</v>
      </c>
      <c r="F41" s="1853" t="s">
        <v>51</v>
      </c>
      <c r="G41" s="1853" t="s">
        <v>22</v>
      </c>
      <c r="H41" s="1853" t="s">
        <v>22</v>
      </c>
      <c r="I41" s="1853" t="s">
        <v>891</v>
      </c>
    </row>
    <row customHeight="1" ht="11.25">
      <c r="A42" s="1853" t="s">
        <v>2244</v>
      </c>
      <c r="B42" s="1853" t="s">
        <v>16</v>
      </c>
      <c r="C42" s="1853" t="s">
        <v>2352</v>
      </c>
      <c r="D42" s="1853" t="s">
        <v>2353</v>
      </c>
      <c r="E42" s="1853" t="s">
        <v>2354</v>
      </c>
      <c r="F42" s="1853" t="s">
        <v>51</v>
      </c>
      <c r="G42" s="1853" t="s">
        <v>22</v>
      </c>
      <c r="H42" s="1853" t="s">
        <v>22</v>
      </c>
      <c r="I42" s="1853" t="s">
        <v>891</v>
      </c>
    </row>
    <row customHeight="1" ht="11.25">
      <c r="A43" s="1853" t="s">
        <v>2244</v>
      </c>
      <c r="B43" s="1853" t="s">
        <v>16</v>
      </c>
      <c r="C43" s="1853" t="s">
        <v>2359</v>
      </c>
      <c r="D43" s="1853" t="s">
        <v>2360</v>
      </c>
      <c r="E43" s="1853" t="s">
        <v>2361</v>
      </c>
      <c r="F43" s="1853" t="s">
        <v>2262</v>
      </c>
      <c r="G43" s="1853" t="s">
        <v>2362</v>
      </c>
      <c r="H43" s="1853" t="s">
        <v>22</v>
      </c>
      <c r="I43" s="1853" t="s">
        <v>891</v>
      </c>
    </row>
    <row customHeight="1" ht="11.25">
      <c r="A44" s="1853" t="s">
        <v>2244</v>
      </c>
      <c r="B44" s="1853" t="s">
        <v>16</v>
      </c>
      <c r="C44" s="1853" t="s">
        <v>2245</v>
      </c>
      <c r="D44" s="1853" t="s">
        <v>2246</v>
      </c>
      <c r="E44" s="1853" t="s">
        <v>2247</v>
      </c>
      <c r="F44" s="1853" t="s">
        <v>2248</v>
      </c>
      <c r="G44" s="1853" t="s">
        <v>22</v>
      </c>
      <c r="H44" s="1853" t="s">
        <v>22</v>
      </c>
      <c r="I44" s="1853" t="s">
        <v>851</v>
      </c>
    </row>
    <row customHeight="1" ht="11.25">
      <c r="A45" s="1853" t="s">
        <v>2244</v>
      </c>
      <c r="B45" s="1853" t="s">
        <v>16</v>
      </c>
      <c r="C45" s="1853" t="s">
        <v>13</v>
      </c>
      <c r="D45" s="1853" t="s">
        <v>46</v>
      </c>
      <c r="E45" s="1853" t="s">
        <v>49</v>
      </c>
      <c r="F45" s="1853" t="s">
        <v>51</v>
      </c>
      <c r="G45" s="1853" t="s">
        <v>22</v>
      </c>
      <c r="H45" s="1853" t="s">
        <v>22</v>
      </c>
      <c r="I45" s="1853" t="s">
        <v>851</v>
      </c>
    </row>
    <row customHeight="1" ht="11.25">
      <c r="A46" s="1853" t="s">
        <v>2244</v>
      </c>
      <c r="B46" s="1853" t="s">
        <v>16</v>
      </c>
      <c r="C46" s="1853" t="s">
        <v>2249</v>
      </c>
      <c r="D46" s="1853" t="s">
        <v>2250</v>
      </c>
      <c r="E46" s="1853" t="s">
        <v>2251</v>
      </c>
      <c r="F46" s="1853" t="s">
        <v>2252</v>
      </c>
      <c r="G46" s="1853" t="s">
        <v>22</v>
      </c>
      <c r="H46" s="1853" t="s">
        <v>22</v>
      </c>
      <c r="I46" s="1853" t="s">
        <v>851</v>
      </c>
    </row>
    <row customHeight="1" ht="11.25">
      <c r="A47" s="1853" t="s">
        <v>2244</v>
      </c>
      <c r="B47" s="1853" t="s">
        <v>16</v>
      </c>
      <c r="C47" s="1853" t="s">
        <v>22</v>
      </c>
      <c r="D47" s="1853" t="s">
        <v>2257</v>
      </c>
      <c r="E47" s="1853" t="s">
        <v>2258</v>
      </c>
      <c r="F47" s="1853" t="s">
        <v>51</v>
      </c>
      <c r="G47" s="1853" t="s">
        <v>22</v>
      </c>
      <c r="H47" s="1853" t="s">
        <v>22</v>
      </c>
      <c r="I47" s="1853" t="s">
        <v>851</v>
      </c>
    </row>
    <row customHeight="1" ht="11.25">
      <c r="A48" s="1853" t="s">
        <v>2244</v>
      </c>
      <c r="B48" s="1853" t="s">
        <v>16</v>
      </c>
      <c r="C48" s="1853" t="s">
        <v>2259</v>
      </c>
      <c r="D48" s="1853" t="s">
        <v>2260</v>
      </c>
      <c r="E48" s="1853" t="s">
        <v>2261</v>
      </c>
      <c r="F48" s="1853" t="s">
        <v>2262</v>
      </c>
      <c r="G48" s="1853" t="s">
        <v>2263</v>
      </c>
      <c r="H48" s="1853" t="s">
        <v>22</v>
      </c>
      <c r="I48" s="1853" t="s">
        <v>851</v>
      </c>
    </row>
    <row customHeight="1" ht="11.25">
      <c r="A49" s="1853" t="s">
        <v>2244</v>
      </c>
      <c r="B49" s="1853" t="s">
        <v>16</v>
      </c>
      <c r="C49" s="1853" t="s">
        <v>2264</v>
      </c>
      <c r="D49" s="1853" t="s">
        <v>2265</v>
      </c>
      <c r="E49" s="1853" t="s">
        <v>2266</v>
      </c>
      <c r="F49" s="1853" t="s">
        <v>51</v>
      </c>
      <c r="G49" s="1853" t="s">
        <v>2267</v>
      </c>
      <c r="H49" s="1853" t="s">
        <v>22</v>
      </c>
      <c r="I49" s="1853" t="s">
        <v>851</v>
      </c>
    </row>
    <row customHeight="1" ht="11.25">
      <c r="A50" s="1853" t="s">
        <v>2244</v>
      </c>
      <c r="B50" s="1853" t="s">
        <v>16</v>
      </c>
      <c r="C50" s="1853" t="s">
        <v>2381</v>
      </c>
      <c r="D50" s="1853" t="s">
        <v>2382</v>
      </c>
      <c r="E50" s="1853" t="s">
        <v>2383</v>
      </c>
      <c r="F50" s="1853" t="s">
        <v>2262</v>
      </c>
      <c r="G50" s="1853" t="s">
        <v>2384</v>
      </c>
      <c r="H50" s="1853" t="s">
        <v>22</v>
      </c>
      <c r="I50" s="1853" t="s">
        <v>851</v>
      </c>
    </row>
    <row customHeight="1" ht="11.25">
      <c r="A51" s="1853" t="s">
        <v>2244</v>
      </c>
      <c r="B51" s="1853" t="s">
        <v>16</v>
      </c>
      <c r="C51" s="1853" t="s">
        <v>2385</v>
      </c>
      <c r="D51" s="1853" t="s">
        <v>2386</v>
      </c>
      <c r="E51" s="1853" t="s">
        <v>2387</v>
      </c>
      <c r="F51" s="1853" t="s">
        <v>2281</v>
      </c>
      <c r="G51" s="1853" t="s">
        <v>2388</v>
      </c>
      <c r="H51" s="1853" t="s">
        <v>22</v>
      </c>
      <c r="I51" s="1853" t="s">
        <v>851</v>
      </c>
    </row>
    <row customHeight="1" ht="11.25">
      <c r="A52" s="1853" t="s">
        <v>2244</v>
      </c>
      <c r="B52" s="1853" t="s">
        <v>16</v>
      </c>
      <c r="C52" s="1853" t="s">
        <v>2272</v>
      </c>
      <c r="D52" s="1853" t="s">
        <v>2273</v>
      </c>
      <c r="E52" s="1853" t="s">
        <v>2274</v>
      </c>
      <c r="F52" s="1853" t="s">
        <v>2275</v>
      </c>
      <c r="G52" s="1853" t="s">
        <v>2276</v>
      </c>
      <c r="H52" s="1853" t="s">
        <v>2277</v>
      </c>
      <c r="I52" s="1853" t="s">
        <v>851</v>
      </c>
    </row>
    <row customHeight="1" ht="11.25">
      <c r="A53" s="1853" t="s">
        <v>2244</v>
      </c>
      <c r="B53" s="1853" t="s">
        <v>16</v>
      </c>
      <c r="C53" s="1853" t="s">
        <v>2278</v>
      </c>
      <c r="D53" s="1853" t="s">
        <v>2279</v>
      </c>
      <c r="E53" s="1853" t="s">
        <v>2280</v>
      </c>
      <c r="F53" s="1853" t="s">
        <v>2281</v>
      </c>
      <c r="G53" s="1853" t="s">
        <v>2282</v>
      </c>
      <c r="H53" s="1853" t="s">
        <v>22</v>
      </c>
      <c r="I53" s="1853" t="s">
        <v>851</v>
      </c>
    </row>
    <row customHeight="1" ht="11.25">
      <c r="A54" s="1853" t="s">
        <v>2244</v>
      </c>
      <c r="B54" s="1853" t="s">
        <v>16</v>
      </c>
      <c r="C54" s="1853" t="s">
        <v>2290</v>
      </c>
      <c r="D54" s="1853" t="s">
        <v>2291</v>
      </c>
      <c r="E54" s="1853" t="s">
        <v>2292</v>
      </c>
      <c r="F54" s="1853" t="s">
        <v>2262</v>
      </c>
      <c r="G54" s="1853" t="s">
        <v>22</v>
      </c>
      <c r="H54" s="1853" t="s">
        <v>22</v>
      </c>
      <c r="I54" s="1853" t="s">
        <v>851</v>
      </c>
    </row>
    <row customHeight="1" ht="11.25">
      <c r="A55" s="1853" t="s">
        <v>2244</v>
      </c>
      <c r="B55" s="1853" t="s">
        <v>16</v>
      </c>
      <c r="C55" s="1853" t="s">
        <v>2293</v>
      </c>
      <c r="D55" s="1853" t="s">
        <v>2294</v>
      </c>
      <c r="E55" s="1853" t="s">
        <v>2295</v>
      </c>
      <c r="F55" s="1853" t="s">
        <v>2296</v>
      </c>
      <c r="G55" s="1853" t="s">
        <v>22</v>
      </c>
      <c r="H55" s="1853" t="s">
        <v>22</v>
      </c>
      <c r="I55" s="1853" t="s">
        <v>851</v>
      </c>
    </row>
    <row customHeight="1" ht="11.25">
      <c r="A56" s="1853" t="s">
        <v>2244</v>
      </c>
      <c r="B56" s="1853" t="s">
        <v>16</v>
      </c>
      <c r="C56" s="1853" t="s">
        <v>2297</v>
      </c>
      <c r="D56" s="1853" t="s">
        <v>2298</v>
      </c>
      <c r="E56" s="1853" t="s">
        <v>2299</v>
      </c>
      <c r="F56" s="1853" t="s">
        <v>2262</v>
      </c>
      <c r="G56" s="1853" t="s">
        <v>2300</v>
      </c>
      <c r="H56" s="1853" t="s">
        <v>22</v>
      </c>
      <c r="I56" s="1853" t="s">
        <v>851</v>
      </c>
    </row>
    <row customHeight="1" ht="11.25">
      <c r="A57" s="1853" t="s">
        <v>2244</v>
      </c>
      <c r="B57" s="1853" t="s">
        <v>16</v>
      </c>
      <c r="C57" s="1853" t="s">
        <v>2301</v>
      </c>
      <c r="D57" s="1853" t="s">
        <v>2302</v>
      </c>
      <c r="E57" s="1853" t="s">
        <v>2303</v>
      </c>
      <c r="F57" s="1853" t="s">
        <v>2262</v>
      </c>
      <c r="G57" s="1853" t="s">
        <v>2304</v>
      </c>
      <c r="H57" s="1853" t="s">
        <v>22</v>
      </c>
      <c r="I57" s="1853" t="s">
        <v>851</v>
      </c>
    </row>
    <row customHeight="1" ht="11.25">
      <c r="A58" s="1853" t="s">
        <v>2244</v>
      </c>
      <c r="B58" s="1853" t="s">
        <v>16</v>
      </c>
      <c r="C58" s="1853" t="s">
        <v>2305</v>
      </c>
      <c r="D58" s="1853" t="s">
        <v>2306</v>
      </c>
      <c r="E58" s="1853" t="s">
        <v>2307</v>
      </c>
      <c r="F58" s="1853" t="s">
        <v>2262</v>
      </c>
      <c r="G58" s="1853" t="s">
        <v>2308</v>
      </c>
      <c r="H58" s="1853" t="s">
        <v>22</v>
      </c>
      <c r="I58" s="1853" t="s">
        <v>851</v>
      </c>
    </row>
    <row customHeight="1" ht="11.25">
      <c r="A59" s="1853" t="s">
        <v>2244</v>
      </c>
      <c r="B59" s="1853" t="s">
        <v>16</v>
      </c>
      <c r="C59" s="1853" t="s">
        <v>2309</v>
      </c>
      <c r="D59" s="1853" t="s">
        <v>2310</v>
      </c>
      <c r="E59" s="1853" t="s">
        <v>2311</v>
      </c>
      <c r="F59" s="1853" t="s">
        <v>2281</v>
      </c>
      <c r="G59" s="1853" t="s">
        <v>22</v>
      </c>
      <c r="H59" s="1853" t="s">
        <v>22</v>
      </c>
      <c r="I59" s="1853" t="s">
        <v>851</v>
      </c>
    </row>
    <row customHeight="1" ht="11.25">
      <c r="A60" s="1853" t="s">
        <v>2244</v>
      </c>
      <c r="B60" s="1853" t="s">
        <v>16</v>
      </c>
      <c r="C60" s="1853" t="s">
        <v>2319</v>
      </c>
      <c r="D60" s="1853" t="s">
        <v>2320</v>
      </c>
      <c r="E60" s="1853" t="s">
        <v>2321</v>
      </c>
      <c r="F60" s="1853" t="s">
        <v>51</v>
      </c>
      <c r="G60" s="1853" t="s">
        <v>2322</v>
      </c>
      <c r="H60" s="1853" t="s">
        <v>22</v>
      </c>
      <c r="I60" s="1853" t="s">
        <v>851</v>
      </c>
    </row>
    <row customHeight="1" ht="11.25">
      <c r="A61" s="1853" t="s">
        <v>2244</v>
      </c>
      <c r="B61" s="1853" t="s">
        <v>16</v>
      </c>
      <c r="C61" s="1853" t="s">
        <v>2329</v>
      </c>
      <c r="D61" s="1853" t="s">
        <v>2330</v>
      </c>
      <c r="E61" s="1853" t="s">
        <v>2331</v>
      </c>
      <c r="F61" s="1853" t="s">
        <v>2248</v>
      </c>
      <c r="G61" s="1853" t="s">
        <v>2332</v>
      </c>
      <c r="H61" s="1853" t="s">
        <v>22</v>
      </c>
      <c r="I61" s="1853" t="s">
        <v>851</v>
      </c>
    </row>
    <row customHeight="1" ht="11.25">
      <c r="A62" s="1853" t="s">
        <v>2244</v>
      </c>
      <c r="B62" s="1853" t="s">
        <v>16</v>
      </c>
      <c r="C62" s="1853" t="s">
        <v>2337</v>
      </c>
      <c r="D62" s="1853" t="s">
        <v>2338</v>
      </c>
      <c r="E62" s="1853" t="s">
        <v>2339</v>
      </c>
      <c r="F62" s="1853" t="s">
        <v>51</v>
      </c>
      <c r="G62" s="1853" t="s">
        <v>2340</v>
      </c>
      <c r="H62" s="1853" t="s">
        <v>22</v>
      </c>
      <c r="I62" s="1853" t="s">
        <v>851</v>
      </c>
    </row>
    <row customHeight="1" ht="11.25">
      <c r="A63" s="1853" t="s">
        <v>2244</v>
      </c>
      <c r="B63" s="1853" t="s">
        <v>16</v>
      </c>
      <c r="C63" s="1853" t="s">
        <v>2341</v>
      </c>
      <c r="D63" s="1853" t="s">
        <v>2342</v>
      </c>
      <c r="E63" s="1853" t="s">
        <v>2343</v>
      </c>
      <c r="F63" s="1853" t="s">
        <v>51</v>
      </c>
      <c r="G63" s="1853" t="s">
        <v>22</v>
      </c>
      <c r="H63" s="1853" t="s">
        <v>22</v>
      </c>
      <c r="I63" s="1853" t="s">
        <v>851</v>
      </c>
    </row>
    <row customHeight="1" ht="11.25">
      <c r="A64" s="1853" t="s">
        <v>2244</v>
      </c>
      <c r="B64" s="1853" t="s">
        <v>16</v>
      </c>
      <c r="C64" s="1853" t="s">
        <v>2389</v>
      </c>
      <c r="D64" s="1853" t="s">
        <v>2390</v>
      </c>
      <c r="E64" s="1853" t="s">
        <v>2391</v>
      </c>
      <c r="F64" s="1853" t="s">
        <v>2392</v>
      </c>
      <c r="G64" s="1853" t="s">
        <v>2393</v>
      </c>
      <c r="H64" s="1853" t="s">
        <v>22</v>
      </c>
      <c r="I64" s="1853" t="s">
        <v>851</v>
      </c>
    </row>
    <row customHeight="1" ht="11.25">
      <c r="A65" s="1853" t="s">
        <v>2244</v>
      </c>
      <c r="B65" s="1853" t="s">
        <v>16</v>
      </c>
      <c r="C65" s="1853" t="s">
        <v>2394</v>
      </c>
      <c r="D65" s="1853" t="s">
        <v>2395</v>
      </c>
      <c r="E65" s="1853" t="s">
        <v>2396</v>
      </c>
      <c r="F65" s="1853" t="s">
        <v>2392</v>
      </c>
      <c r="G65" s="1853" t="s">
        <v>2397</v>
      </c>
      <c r="H65" s="1853" t="s">
        <v>22</v>
      </c>
      <c r="I65" s="1853" t="s">
        <v>851</v>
      </c>
    </row>
    <row customHeight="1" ht="11.25">
      <c r="A66" s="1853" t="s">
        <v>2244</v>
      </c>
      <c r="B66" s="1853" t="s">
        <v>16</v>
      </c>
      <c r="C66" s="1853" t="s">
        <v>2398</v>
      </c>
      <c r="D66" s="1853" t="s">
        <v>2399</v>
      </c>
      <c r="E66" s="1853" t="s">
        <v>2400</v>
      </c>
      <c r="F66" s="1853" t="s">
        <v>2401</v>
      </c>
      <c r="G66" s="1853" t="s">
        <v>22</v>
      </c>
      <c r="H66" s="1853" t="s">
        <v>22</v>
      </c>
      <c r="I66" s="1853" t="s">
        <v>851</v>
      </c>
    </row>
    <row customHeight="1" ht="11.25">
      <c r="A67" s="1853" t="s">
        <v>2244</v>
      </c>
      <c r="B67" s="1853" t="s">
        <v>16</v>
      </c>
      <c r="C67" s="1853" t="s">
        <v>2402</v>
      </c>
      <c r="D67" s="1853" t="s">
        <v>2403</v>
      </c>
      <c r="E67" s="1853" t="s">
        <v>2404</v>
      </c>
      <c r="F67" s="1853" t="s">
        <v>2262</v>
      </c>
      <c r="G67" s="1853" t="s">
        <v>2405</v>
      </c>
      <c r="H67" s="1853" t="s">
        <v>22</v>
      </c>
      <c r="I67" s="1853" t="s">
        <v>851</v>
      </c>
    </row>
    <row customHeight="1" ht="11.25">
      <c r="A68" s="1853" t="s">
        <v>2244</v>
      </c>
      <c r="B68" s="1853" t="s">
        <v>16</v>
      </c>
      <c r="C68" s="1853" t="s">
        <v>2352</v>
      </c>
      <c r="D68" s="1853" t="s">
        <v>2353</v>
      </c>
      <c r="E68" s="1853" t="s">
        <v>2354</v>
      </c>
      <c r="F68" s="1853" t="s">
        <v>51</v>
      </c>
      <c r="G68" s="1853" t="s">
        <v>22</v>
      </c>
      <c r="H68" s="1853" t="s">
        <v>22</v>
      </c>
      <c r="I68" s="1853" t="s">
        <v>851</v>
      </c>
    </row>
    <row customHeight="1" ht="11.25">
      <c r="A69" s="1853" t="s">
        <v>2244</v>
      </c>
      <c r="B69" s="1853" t="s">
        <v>16</v>
      </c>
      <c r="C69" s="1853" t="s">
        <v>2406</v>
      </c>
      <c r="D69" s="1853" t="s">
        <v>2407</v>
      </c>
      <c r="E69" s="1853" t="s">
        <v>2408</v>
      </c>
      <c r="F69" s="1853" t="s">
        <v>2409</v>
      </c>
      <c r="G69" s="1853" t="s">
        <v>2410</v>
      </c>
      <c r="H69" s="1853" t="s">
        <v>22</v>
      </c>
      <c r="I69" s="1853" t="s">
        <v>851</v>
      </c>
    </row>
    <row customHeight="1" ht="11.25">
      <c r="A70" s="1853" t="s">
        <v>2244</v>
      </c>
      <c r="B70" s="1853" t="s">
        <v>16</v>
      </c>
      <c r="C70" s="1853" t="s">
        <v>2411</v>
      </c>
      <c r="D70" s="1853" t="s">
        <v>2412</v>
      </c>
      <c r="E70" s="1853" t="s">
        <v>2413</v>
      </c>
      <c r="F70" s="1853" t="s">
        <v>51</v>
      </c>
      <c r="G70" s="1853" t="s">
        <v>2414</v>
      </c>
      <c r="H70" s="1853" t="s">
        <v>22</v>
      </c>
      <c r="I70" s="1853" t="s">
        <v>851</v>
      </c>
    </row>
    <row customHeight="1" ht="11.25">
      <c r="A71" s="1853" t="s">
        <v>2244</v>
      </c>
      <c r="B71" s="1853" t="s">
        <v>16</v>
      </c>
      <c r="C71" s="1853" t="s">
        <v>2415</v>
      </c>
      <c r="D71" s="1853" t="s">
        <v>2416</v>
      </c>
      <c r="E71" s="1853" t="s">
        <v>2417</v>
      </c>
      <c r="F71" s="1853" t="s">
        <v>2418</v>
      </c>
      <c r="G71" s="1853" t="s">
        <v>22</v>
      </c>
      <c r="H71" s="1853" t="s">
        <v>22</v>
      </c>
      <c r="I71" s="1853" t="s">
        <v>851</v>
      </c>
    </row>
    <row customHeight="1" ht="11.25">
      <c r="A72" s="1853" t="s">
        <v>2244</v>
      </c>
      <c r="B72" s="1853" t="s">
        <v>16</v>
      </c>
      <c r="C72" s="1853" t="s">
        <v>2245</v>
      </c>
      <c r="D72" s="1853" t="s">
        <v>2246</v>
      </c>
      <c r="E72" s="1853" t="s">
        <v>2247</v>
      </c>
      <c r="F72" s="1853" t="s">
        <v>2248</v>
      </c>
      <c r="G72" s="1853" t="s">
        <v>22</v>
      </c>
      <c r="H72" s="1853" t="s">
        <v>22</v>
      </c>
      <c r="I72" s="1853" t="s">
        <v>904</v>
      </c>
    </row>
    <row customHeight="1" ht="11.25">
      <c r="A73" s="1853" t="s">
        <v>2244</v>
      </c>
      <c r="B73" s="1853" t="s">
        <v>16</v>
      </c>
      <c r="C73" s="1853" t="s">
        <v>13</v>
      </c>
      <c r="D73" s="1853" t="s">
        <v>46</v>
      </c>
      <c r="E73" s="1853" t="s">
        <v>49</v>
      </c>
      <c r="F73" s="1853" t="s">
        <v>51</v>
      </c>
      <c r="G73" s="1853" t="s">
        <v>22</v>
      </c>
      <c r="H73" s="1853" t="s">
        <v>22</v>
      </c>
      <c r="I73" s="1853" t="s">
        <v>904</v>
      </c>
    </row>
    <row customHeight="1" ht="11.25">
      <c r="A74" s="1853" t="s">
        <v>2244</v>
      </c>
      <c r="B74" s="1853" t="s">
        <v>16</v>
      </c>
      <c r="C74" s="1853" t="s">
        <v>22</v>
      </c>
      <c r="D74" s="1853" t="s">
        <v>2257</v>
      </c>
      <c r="E74" s="1853" t="s">
        <v>2258</v>
      </c>
      <c r="F74" s="1853" t="s">
        <v>51</v>
      </c>
      <c r="G74" s="1853" t="s">
        <v>22</v>
      </c>
      <c r="H74" s="1853" t="s">
        <v>22</v>
      </c>
      <c r="I74" s="1853" t="s">
        <v>904</v>
      </c>
    </row>
    <row customHeight="1" ht="11.25">
      <c r="A75" s="1853" t="s">
        <v>2244</v>
      </c>
      <c r="B75" s="1853" t="s">
        <v>16</v>
      </c>
      <c r="C75" s="1853" t="s">
        <v>2419</v>
      </c>
      <c r="D75" s="1853" t="s">
        <v>2420</v>
      </c>
      <c r="E75" s="1853" t="s">
        <v>2421</v>
      </c>
      <c r="F75" s="1853" t="s">
        <v>51</v>
      </c>
      <c r="G75" s="1853" t="s">
        <v>2422</v>
      </c>
      <c r="H75" s="1853" t="s">
        <v>22</v>
      </c>
      <c r="I75" s="1853" t="s">
        <v>1617</v>
      </c>
    </row>
    <row customHeight="1" ht="11.25">
      <c r="A76" s="1853" t="s">
        <v>2244</v>
      </c>
      <c r="B76" s="1853" t="s">
        <v>16</v>
      </c>
      <c r="C76" s="1853" t="s">
        <v>22</v>
      </c>
      <c r="D76" s="1853" t="s">
        <v>2257</v>
      </c>
      <c r="E76" s="1853" t="s">
        <v>2258</v>
      </c>
      <c r="F76" s="1853" t="s">
        <v>51</v>
      </c>
      <c r="G76" s="1853" t="s">
        <v>22</v>
      </c>
      <c r="H76" s="1853" t="s">
        <v>22</v>
      </c>
      <c r="I76" s="1853" t="s">
        <v>1617</v>
      </c>
    </row>
    <row customHeight="1" ht="11.25">
      <c r="A77" s="1853" t="s">
        <v>2244</v>
      </c>
      <c r="B77" s="1853" t="s">
        <v>16</v>
      </c>
      <c r="C77" s="1853" t="s">
        <v>2278</v>
      </c>
      <c r="D77" s="1853" t="s">
        <v>2279</v>
      </c>
      <c r="E77" s="1853" t="s">
        <v>2280</v>
      </c>
      <c r="F77" s="1853" t="s">
        <v>2281</v>
      </c>
      <c r="G77" s="1853" t="s">
        <v>2282</v>
      </c>
      <c r="H77" s="1853" t="s">
        <v>22</v>
      </c>
      <c r="I77" s="1853" t="s">
        <v>1617</v>
      </c>
    </row>
    <row customHeight="1" ht="11.25">
      <c r="A78" s="1853" t="s">
        <v>2244</v>
      </c>
      <c r="B78" s="1853" t="s">
        <v>16</v>
      </c>
      <c r="C78" s="1853" t="s">
        <v>2423</v>
      </c>
      <c r="D78" s="1853" t="s">
        <v>2330</v>
      </c>
      <c r="E78" s="1853" t="s">
        <v>2424</v>
      </c>
      <c r="F78" s="1853" t="s">
        <v>2262</v>
      </c>
      <c r="G78" s="1853" t="s">
        <v>2425</v>
      </c>
      <c r="H78" s="1853" t="s">
        <v>22</v>
      </c>
      <c r="I78" s="1853" t="s">
        <v>1617</v>
      </c>
    </row>
    <row customHeight="1" ht="11.25">
      <c r="A79" s="1853" t="s">
        <v>2244</v>
      </c>
      <c r="B79" s="1853" t="s">
        <v>16</v>
      </c>
      <c r="C79" s="1853" t="s">
        <v>2426</v>
      </c>
      <c r="D79" s="1853" t="s">
        <v>2427</v>
      </c>
      <c r="E79" s="1853" t="s">
        <v>2428</v>
      </c>
      <c r="F79" s="1853" t="s">
        <v>2262</v>
      </c>
      <c r="G79" s="1853" t="s">
        <v>2429</v>
      </c>
      <c r="H79" s="1853" t="s">
        <v>22</v>
      </c>
      <c r="I79" s="1853" t="s">
        <v>1617</v>
      </c>
    </row>
    <row customHeight="1" ht="11.25">
      <c r="A80" s="1853" t="s">
        <v>2244</v>
      </c>
      <c r="B80" s="1853" t="s">
        <v>16</v>
      </c>
      <c r="C80" s="1853" t="s">
        <v>2394</v>
      </c>
      <c r="D80" s="1853" t="s">
        <v>2395</v>
      </c>
      <c r="E80" s="1853" t="s">
        <v>2396</v>
      </c>
      <c r="F80" s="1853" t="s">
        <v>2392</v>
      </c>
      <c r="G80" s="1853" t="s">
        <v>2397</v>
      </c>
      <c r="H80" s="1853" t="s">
        <v>22</v>
      </c>
      <c r="I80" s="1853" t="s">
        <v>1617</v>
      </c>
    </row>
    <row customHeight="1" ht="11.25">
      <c r="A81" s="1853" t="s">
        <v>2244</v>
      </c>
      <c r="B81" s="1853" t="s">
        <v>16</v>
      </c>
      <c r="C81" s="1853" t="s">
        <v>2430</v>
      </c>
      <c r="D81" s="1853" t="s">
        <v>2431</v>
      </c>
      <c r="E81" s="1853" t="s">
        <v>2432</v>
      </c>
      <c r="F81" s="1853" t="s">
        <v>51</v>
      </c>
      <c r="G81" s="1853" t="s">
        <v>2433</v>
      </c>
      <c r="H81" s="1853" t="s">
        <v>22</v>
      </c>
      <c r="I81" s="1853" t="s">
        <v>1617</v>
      </c>
    </row>
    <row customHeight="1" ht="11.25">
      <c r="A82" s="1853" t="s">
        <v>2244</v>
      </c>
      <c r="B82" s="1853" t="s">
        <v>16</v>
      </c>
      <c r="C82" s="1853" t="s">
        <v>2434</v>
      </c>
      <c r="D82" s="1853" t="s">
        <v>2435</v>
      </c>
      <c r="E82" s="1853" t="s">
        <v>2436</v>
      </c>
      <c r="F82" s="1853" t="s">
        <v>51</v>
      </c>
      <c r="G82" s="1853" t="s">
        <v>2437</v>
      </c>
      <c r="H82" s="1853" t="s">
        <v>22</v>
      </c>
      <c r="I82" s="1853" t="s">
        <v>1617</v>
      </c>
    </row>
    <row customHeight="1" ht="11.25">
      <c r="A83" s="1853" t="s">
        <v>2244</v>
      </c>
      <c r="B83" s="1853" t="s">
        <v>16</v>
      </c>
      <c r="C83" s="1853" t="s">
        <v>2415</v>
      </c>
      <c r="D83" s="1853" t="s">
        <v>2416</v>
      </c>
      <c r="E83" s="1853" t="s">
        <v>2417</v>
      </c>
      <c r="F83" s="1853" t="s">
        <v>2418</v>
      </c>
      <c r="G83" s="1853" t="s">
        <v>22</v>
      </c>
      <c r="H83" s="1853" t="s">
        <v>22</v>
      </c>
      <c r="I83" s="185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1C12B-D603-FBD3-9A0D-F69918C6D89E}"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3" width="9.140625"/>
  </cols>
  <sheetData>
    <row customHeight="1" ht="11.25">
      <c r="A1" s="376" t="s">
        <v>2438</v>
      </c>
      <c r="B1" s="67" t="s">
        <v>2439</v>
      </c>
      <c r="C1" s="67" t="s">
        <v>2440</v>
      </c>
      <c r="D1" s="67" t="s">
        <v>2441</v>
      </c>
      <c r="E1" s="65" t="s">
        <v>2442</v>
      </c>
      <c r="F1" s="65" t="s">
        <v>2443</v>
      </c>
      <c r="G1" s="65" t="s">
        <v>2444</v>
      </c>
    </row>
    <row customHeight="1" ht="11.25">
      <c r="A2" s="376" t="s">
        <v>16</v>
      </c>
      <c r="B2" s="0" t="s">
        <v>99</v>
      </c>
      <c r="C2" s="0" t="s">
        <v>100</v>
      </c>
      <c r="D2" s="0" t="s">
        <v>99</v>
      </c>
      <c r="E2" s="0" t="s">
        <v>100</v>
      </c>
      <c r="F2" s="0" t="s">
        <v>2445</v>
      </c>
      <c r="G2" s="0" t="s">
        <v>98</v>
      </c>
    </row>
    <row customHeight="1" ht="11.25">
      <c r="A3" s="376" t="s">
        <v>16</v>
      </c>
      <c r="B3" s="0" t="s">
        <v>2446</v>
      </c>
      <c r="C3" s="0" t="s">
        <v>2447</v>
      </c>
      <c r="D3" s="0" t="s">
        <v>2448</v>
      </c>
      <c r="E3" s="0" t="s">
        <v>2449</v>
      </c>
      <c r="F3" s="0" t="s">
        <v>2450</v>
      </c>
      <c r="G3" s="0" t="s">
        <v>108</v>
      </c>
    </row>
    <row customHeight="1" ht="11.25">
      <c r="A4" s="376" t="s">
        <v>16</v>
      </c>
      <c r="B4" s="0" t="s">
        <v>2446</v>
      </c>
      <c r="C4" s="0" t="s">
        <v>2447</v>
      </c>
      <c r="D4" s="0" t="s">
        <v>2451</v>
      </c>
      <c r="E4" s="0" t="s">
        <v>2452</v>
      </c>
      <c r="F4" s="0" t="s">
        <v>2450</v>
      </c>
      <c r="G4" s="0" t="s">
        <v>89</v>
      </c>
    </row>
    <row customHeight="1" ht="11.25">
      <c r="A5" s="376" t="s">
        <v>16</v>
      </c>
      <c r="B5" s="0" t="s">
        <v>2446</v>
      </c>
      <c r="C5" s="0" t="s">
        <v>2447</v>
      </c>
      <c r="D5" s="0" t="s">
        <v>2453</v>
      </c>
      <c r="E5" s="0" t="s">
        <v>2454</v>
      </c>
      <c r="F5" s="0" t="s">
        <v>2450</v>
      </c>
      <c r="G5" s="0" t="s">
        <v>90</v>
      </c>
    </row>
    <row customHeight="1" ht="11.25">
      <c r="A6" s="376" t="s">
        <v>16</v>
      </c>
      <c r="B6" s="0" t="s">
        <v>2446</v>
      </c>
      <c r="C6" s="0" t="s">
        <v>2447</v>
      </c>
      <c r="D6" s="0" t="s">
        <v>2455</v>
      </c>
      <c r="E6" s="0" t="s">
        <v>2456</v>
      </c>
      <c r="F6" s="0" t="s">
        <v>2450</v>
      </c>
      <c r="G6" s="0" t="s">
        <v>109</v>
      </c>
    </row>
    <row customHeight="1" ht="11.25">
      <c r="A7" s="376" t="s">
        <v>16</v>
      </c>
      <c r="B7" s="0" t="s">
        <v>2446</v>
      </c>
      <c r="C7" s="0" t="s">
        <v>2447</v>
      </c>
      <c r="D7" s="0" t="s">
        <v>2446</v>
      </c>
      <c r="E7" s="0" t="s">
        <v>2447</v>
      </c>
      <c r="F7" s="0" t="s">
        <v>2457</v>
      </c>
      <c r="G7" s="0" t="s">
        <v>91</v>
      </c>
    </row>
    <row customHeight="1" ht="11.25">
      <c r="A8" s="376" t="s">
        <v>16</v>
      </c>
      <c r="B8" s="0" t="s">
        <v>2446</v>
      </c>
      <c r="C8" s="0" t="s">
        <v>2447</v>
      </c>
      <c r="D8" s="0" t="s">
        <v>2458</v>
      </c>
      <c r="E8" s="0" t="s">
        <v>2459</v>
      </c>
      <c r="F8" s="0" t="s">
        <v>2450</v>
      </c>
      <c r="G8" s="0" t="s">
        <v>92</v>
      </c>
    </row>
    <row customHeight="1" ht="11.25">
      <c r="A9" s="376" t="s">
        <v>16</v>
      </c>
      <c r="B9" s="0" t="s">
        <v>2446</v>
      </c>
      <c r="C9" s="0" t="s">
        <v>2447</v>
      </c>
      <c r="D9" s="0" t="s">
        <v>2460</v>
      </c>
      <c r="E9" s="0" t="s">
        <v>2461</v>
      </c>
      <c r="F9" s="0" t="s">
        <v>2450</v>
      </c>
      <c r="G9" s="0" t="s">
        <v>110</v>
      </c>
    </row>
    <row customHeight="1" ht="11.25">
      <c r="A10" s="376" t="s">
        <v>16</v>
      </c>
      <c r="B10" s="0" t="s">
        <v>2446</v>
      </c>
      <c r="C10" s="0" t="s">
        <v>2447</v>
      </c>
      <c r="D10" s="0" t="s">
        <v>2462</v>
      </c>
      <c r="E10" s="0" t="s">
        <v>2463</v>
      </c>
      <c r="F10" s="0" t="s">
        <v>2450</v>
      </c>
      <c r="G10" s="0" t="s">
        <v>147</v>
      </c>
    </row>
    <row customHeight="1" ht="11.25">
      <c r="A11" s="376" t="s">
        <v>16</v>
      </c>
      <c r="B11" s="0" t="s">
        <v>2446</v>
      </c>
      <c r="C11" s="0" t="s">
        <v>2447</v>
      </c>
      <c r="D11" s="0" t="s">
        <v>2464</v>
      </c>
      <c r="E11" s="0" t="s">
        <v>2465</v>
      </c>
      <c r="F11" s="0" t="s">
        <v>2450</v>
      </c>
      <c r="G11" s="0" t="s">
        <v>148</v>
      </c>
    </row>
    <row customHeight="1" ht="11.25">
      <c r="A12" s="376" t="s">
        <v>16</v>
      </c>
      <c r="B12" s="0" t="s">
        <v>2446</v>
      </c>
      <c r="C12" s="0" t="s">
        <v>2447</v>
      </c>
      <c r="D12" s="0" t="s">
        <v>2466</v>
      </c>
      <c r="E12" s="0" t="s">
        <v>2467</v>
      </c>
      <c r="F12" s="0" t="s">
        <v>2450</v>
      </c>
      <c r="G12" s="0" t="s">
        <v>149</v>
      </c>
    </row>
    <row customHeight="1" ht="11.25">
      <c r="A13" s="376" t="s">
        <v>16</v>
      </c>
      <c r="B13" s="0" t="s">
        <v>2446</v>
      </c>
      <c r="C13" s="0" t="s">
        <v>2447</v>
      </c>
      <c r="D13" s="0" t="s">
        <v>2468</v>
      </c>
      <c r="E13" s="0" t="s">
        <v>2469</v>
      </c>
      <c r="F13" s="0" t="s">
        <v>2450</v>
      </c>
      <c r="G13" s="0" t="s">
        <v>150</v>
      </c>
    </row>
    <row customHeight="1" ht="11.25">
      <c r="A14" s="376" t="s">
        <v>16</v>
      </c>
      <c r="B14" s="0" t="s">
        <v>2446</v>
      </c>
      <c r="C14" s="0" t="s">
        <v>2447</v>
      </c>
      <c r="D14" s="0" t="s">
        <v>2470</v>
      </c>
      <c r="E14" s="0" t="s">
        <v>2471</v>
      </c>
      <c r="F14" s="0" t="s">
        <v>2450</v>
      </c>
      <c r="G14" s="0" t="s">
        <v>151</v>
      </c>
    </row>
    <row customHeight="1" ht="11.25">
      <c r="A15" s="376" t="s">
        <v>16</v>
      </c>
      <c r="B15" s="0" t="s">
        <v>2446</v>
      </c>
      <c r="C15" s="0" t="s">
        <v>2447</v>
      </c>
      <c r="D15" s="0" t="s">
        <v>2472</v>
      </c>
      <c r="E15" s="0" t="s">
        <v>2473</v>
      </c>
      <c r="F15" s="0" t="s">
        <v>2450</v>
      </c>
      <c r="G15" s="0" t="s">
        <v>152</v>
      </c>
    </row>
    <row customHeight="1" ht="11.25">
      <c r="A16" s="376" t="s">
        <v>16</v>
      </c>
      <c r="B16" s="0" t="s">
        <v>2474</v>
      </c>
      <c r="C16" s="0" t="s">
        <v>2475</v>
      </c>
      <c r="D16" s="0" t="s">
        <v>2476</v>
      </c>
      <c r="E16" s="0" t="s">
        <v>2477</v>
      </c>
      <c r="F16" s="0" t="s">
        <v>2450</v>
      </c>
      <c r="G16" s="0" t="s">
        <v>1460</v>
      </c>
    </row>
    <row customHeight="1" ht="11.25">
      <c r="A17" s="376" t="s">
        <v>16</v>
      </c>
      <c r="B17" s="0" t="s">
        <v>2474</v>
      </c>
      <c r="C17" s="0" t="s">
        <v>2475</v>
      </c>
      <c r="D17" s="0" t="s">
        <v>2478</v>
      </c>
      <c r="E17" s="0" t="s">
        <v>2479</v>
      </c>
      <c r="F17" s="0" t="s">
        <v>2450</v>
      </c>
      <c r="G17" s="0" t="s">
        <v>1466</v>
      </c>
    </row>
    <row customHeight="1" ht="11.25">
      <c r="A18" s="376" t="s">
        <v>16</v>
      </c>
      <c r="B18" s="0" t="s">
        <v>2474</v>
      </c>
      <c r="C18" s="0" t="s">
        <v>2475</v>
      </c>
      <c r="D18" s="0" t="s">
        <v>2474</v>
      </c>
      <c r="E18" s="0" t="s">
        <v>2475</v>
      </c>
      <c r="F18" s="0" t="s">
        <v>2457</v>
      </c>
      <c r="G18" s="0" t="s">
        <v>1478</v>
      </c>
    </row>
    <row customHeight="1" ht="11.25">
      <c r="A19" s="376" t="s">
        <v>16</v>
      </c>
      <c r="B19" s="0" t="s">
        <v>2474</v>
      </c>
      <c r="C19" s="0" t="s">
        <v>2475</v>
      </c>
      <c r="D19" s="0" t="s">
        <v>2480</v>
      </c>
      <c r="E19" s="0" t="s">
        <v>2481</v>
      </c>
      <c r="F19" s="0" t="s">
        <v>2450</v>
      </c>
      <c r="G19" s="0" t="s">
        <v>1492</v>
      </c>
    </row>
    <row customHeight="1" ht="11.25">
      <c r="A20" s="376" t="s">
        <v>16</v>
      </c>
      <c r="B20" s="0" t="s">
        <v>2474</v>
      </c>
      <c r="C20" s="0" t="s">
        <v>2475</v>
      </c>
      <c r="D20" s="0" t="s">
        <v>2482</v>
      </c>
      <c r="E20" s="0" t="s">
        <v>2483</v>
      </c>
      <c r="F20" s="0" t="s">
        <v>2450</v>
      </c>
      <c r="G20" s="0" t="s">
        <v>1504</v>
      </c>
    </row>
    <row customHeight="1" ht="11.25">
      <c r="A21" s="376" t="s">
        <v>16</v>
      </c>
      <c r="B21" s="0" t="s">
        <v>2474</v>
      </c>
      <c r="C21" s="0" t="s">
        <v>2475</v>
      </c>
      <c r="D21" s="0" t="s">
        <v>2484</v>
      </c>
      <c r="E21" s="0" t="s">
        <v>2485</v>
      </c>
      <c r="F21" s="0" t="s">
        <v>2450</v>
      </c>
      <c r="G21" s="0" t="s">
        <v>1513</v>
      </c>
    </row>
    <row customHeight="1" ht="11.25">
      <c r="A22" s="376" t="s">
        <v>16</v>
      </c>
      <c r="B22" s="0" t="s">
        <v>2474</v>
      </c>
      <c r="C22" s="0" t="s">
        <v>2475</v>
      </c>
      <c r="D22" s="0" t="s">
        <v>2486</v>
      </c>
      <c r="E22" s="0" t="s">
        <v>2487</v>
      </c>
      <c r="F22" s="0" t="s">
        <v>2450</v>
      </c>
      <c r="G22" s="0" t="s">
        <v>1529</v>
      </c>
    </row>
    <row customHeight="1" ht="11.25">
      <c r="A23" s="376" t="s">
        <v>16</v>
      </c>
      <c r="B23" s="0" t="s">
        <v>2488</v>
      </c>
      <c r="C23" s="0" t="s">
        <v>2489</v>
      </c>
      <c r="D23" s="0" t="s">
        <v>2490</v>
      </c>
      <c r="E23" s="0" t="s">
        <v>2491</v>
      </c>
      <c r="F23" s="0" t="s">
        <v>2450</v>
      </c>
      <c r="G23" s="0" t="s">
        <v>1536</v>
      </c>
    </row>
    <row customHeight="1" ht="11.25">
      <c r="A24" s="376" t="s">
        <v>16</v>
      </c>
      <c r="B24" s="0" t="s">
        <v>2488</v>
      </c>
      <c r="C24" s="0" t="s">
        <v>2489</v>
      </c>
      <c r="D24" s="0" t="s">
        <v>2492</v>
      </c>
      <c r="E24" s="0" t="s">
        <v>2493</v>
      </c>
      <c r="F24" s="0" t="s">
        <v>2450</v>
      </c>
      <c r="G24" s="0" t="s">
        <v>1544</v>
      </c>
    </row>
    <row customHeight="1" ht="11.25">
      <c r="A25" s="376" t="s">
        <v>16</v>
      </c>
      <c r="B25" s="0" t="s">
        <v>2488</v>
      </c>
      <c r="C25" s="0" t="s">
        <v>2489</v>
      </c>
      <c r="D25" s="0" t="s">
        <v>2494</v>
      </c>
      <c r="E25" s="0" t="s">
        <v>2495</v>
      </c>
      <c r="F25" s="0" t="s">
        <v>2450</v>
      </c>
      <c r="G25" s="0" t="s">
        <v>1551</v>
      </c>
    </row>
    <row customHeight="1" ht="11.25">
      <c r="A26" s="376" t="s">
        <v>16</v>
      </c>
      <c r="B26" s="0" t="s">
        <v>2488</v>
      </c>
      <c r="C26" s="0" t="s">
        <v>2489</v>
      </c>
      <c r="D26" s="0" t="s">
        <v>2496</v>
      </c>
      <c r="E26" s="0" t="s">
        <v>2497</v>
      </c>
      <c r="F26" s="0" t="s">
        <v>2450</v>
      </c>
      <c r="G26" s="0" t="s">
        <v>1555</v>
      </c>
    </row>
    <row customHeight="1" ht="11.25">
      <c r="A27" s="376" t="s">
        <v>16</v>
      </c>
      <c r="B27" s="0" t="s">
        <v>2488</v>
      </c>
      <c r="C27" s="0" t="s">
        <v>2489</v>
      </c>
      <c r="D27" s="0" t="s">
        <v>2498</v>
      </c>
      <c r="E27" s="0" t="s">
        <v>2499</v>
      </c>
      <c r="F27" s="0" t="s">
        <v>2450</v>
      </c>
      <c r="G27" s="0" t="s">
        <v>1560</v>
      </c>
    </row>
    <row customHeight="1" ht="11.25">
      <c r="A28" s="376" t="s">
        <v>16</v>
      </c>
      <c r="B28" s="0" t="s">
        <v>2488</v>
      </c>
      <c r="C28" s="0" t="s">
        <v>2489</v>
      </c>
      <c r="D28" s="0" t="s">
        <v>2500</v>
      </c>
      <c r="E28" s="0" t="s">
        <v>2501</v>
      </c>
      <c r="F28" s="0" t="s">
        <v>2450</v>
      </c>
      <c r="G28" s="0" t="s">
        <v>1568</v>
      </c>
    </row>
    <row customHeight="1" ht="11.25">
      <c r="A29" s="376" t="s">
        <v>16</v>
      </c>
      <c r="B29" s="0" t="s">
        <v>2488</v>
      </c>
      <c r="C29" s="0" t="s">
        <v>2489</v>
      </c>
      <c r="D29" s="0" t="s">
        <v>2488</v>
      </c>
      <c r="E29" s="0" t="s">
        <v>2489</v>
      </c>
      <c r="F29" s="0" t="s">
        <v>2457</v>
      </c>
      <c r="G29" s="0" t="s">
        <v>1570</v>
      </c>
    </row>
    <row customHeight="1" ht="11.25">
      <c r="A30" s="376" t="s">
        <v>16</v>
      </c>
      <c r="B30" s="0" t="s">
        <v>2488</v>
      </c>
      <c r="C30" s="0" t="s">
        <v>2489</v>
      </c>
      <c r="D30" s="0" t="s">
        <v>2502</v>
      </c>
      <c r="E30" s="0" t="s">
        <v>2503</v>
      </c>
      <c r="F30" s="0" t="s">
        <v>2450</v>
      </c>
      <c r="G30" s="0" t="s">
        <v>1573</v>
      </c>
    </row>
    <row customHeight="1" ht="11.25">
      <c r="A31" s="376" t="s">
        <v>16</v>
      </c>
      <c r="B31" s="0" t="s">
        <v>2488</v>
      </c>
      <c r="C31" s="0" t="s">
        <v>2489</v>
      </c>
      <c r="D31" s="0" t="s">
        <v>2504</v>
      </c>
      <c r="E31" s="0" t="s">
        <v>2505</v>
      </c>
      <c r="F31" s="0" t="s">
        <v>2450</v>
      </c>
      <c r="G31" s="0" t="s">
        <v>1579</v>
      </c>
    </row>
    <row customHeight="1" ht="11.25">
      <c r="A32" s="376" t="s">
        <v>16</v>
      </c>
      <c r="B32" s="0" t="s">
        <v>2488</v>
      </c>
      <c r="C32" s="0" t="s">
        <v>2489</v>
      </c>
      <c r="D32" s="0" t="s">
        <v>2506</v>
      </c>
      <c r="E32" s="0" t="s">
        <v>2507</v>
      </c>
      <c r="F32" s="0" t="s">
        <v>2450</v>
      </c>
      <c r="G32" s="0" t="s">
        <v>1581</v>
      </c>
    </row>
    <row customHeight="1" ht="11.25">
      <c r="A33" s="376" t="s">
        <v>16</v>
      </c>
      <c r="B33" s="0" t="s">
        <v>2488</v>
      </c>
      <c r="C33" s="0" t="s">
        <v>2489</v>
      </c>
      <c r="D33" s="0" t="s">
        <v>2508</v>
      </c>
      <c r="E33" s="0" t="s">
        <v>2509</v>
      </c>
      <c r="F33" s="0" t="s">
        <v>2450</v>
      </c>
      <c r="G33" s="0" t="s">
        <v>1583</v>
      </c>
    </row>
    <row customHeight="1" ht="11.25">
      <c r="A34" s="376" t="s">
        <v>16</v>
      </c>
      <c r="B34" s="0" t="s">
        <v>2510</v>
      </c>
      <c r="C34" s="0" t="s">
        <v>2511</v>
      </c>
      <c r="D34" s="0" t="s">
        <v>2512</v>
      </c>
      <c r="E34" s="0" t="s">
        <v>2513</v>
      </c>
      <c r="F34" s="0" t="s">
        <v>2450</v>
      </c>
      <c r="G34" s="0" t="s">
        <v>1585</v>
      </c>
    </row>
    <row customHeight="1" ht="11.25">
      <c r="A35" s="376" t="s">
        <v>16</v>
      </c>
      <c r="B35" s="0" t="s">
        <v>2510</v>
      </c>
      <c r="C35" s="0" t="s">
        <v>2511</v>
      </c>
      <c r="D35" s="0" t="s">
        <v>2514</v>
      </c>
      <c r="E35" s="0" t="s">
        <v>2515</v>
      </c>
      <c r="F35" s="0" t="s">
        <v>2450</v>
      </c>
      <c r="G35" s="0" t="s">
        <v>1590</v>
      </c>
    </row>
    <row customHeight="1" ht="11.25">
      <c r="A36" s="376" t="s">
        <v>16</v>
      </c>
      <c r="B36" s="0" t="s">
        <v>2510</v>
      </c>
      <c r="C36" s="0" t="s">
        <v>2511</v>
      </c>
      <c r="D36" s="0" t="s">
        <v>2516</v>
      </c>
      <c r="E36" s="0" t="s">
        <v>2517</v>
      </c>
      <c r="F36" s="0" t="s">
        <v>2450</v>
      </c>
      <c r="G36" s="0" t="s">
        <v>1595</v>
      </c>
    </row>
    <row customHeight="1" ht="11.25">
      <c r="A37" s="376" t="s">
        <v>16</v>
      </c>
      <c r="B37" s="0" t="s">
        <v>2510</v>
      </c>
      <c r="C37" s="0" t="s">
        <v>2511</v>
      </c>
      <c r="D37" s="0" t="s">
        <v>2518</v>
      </c>
      <c r="E37" s="0" t="s">
        <v>2519</v>
      </c>
      <c r="F37" s="0" t="s">
        <v>2450</v>
      </c>
      <c r="G37" s="0" t="s">
        <v>1599</v>
      </c>
    </row>
    <row customHeight="1" ht="11.25">
      <c r="A38" s="376" t="s">
        <v>16</v>
      </c>
      <c r="B38" s="0" t="s">
        <v>2510</v>
      </c>
      <c r="C38" s="0" t="s">
        <v>2511</v>
      </c>
      <c r="D38" s="0" t="s">
        <v>2520</v>
      </c>
      <c r="E38" s="0" t="s">
        <v>2521</v>
      </c>
      <c r="F38" s="0" t="s">
        <v>2450</v>
      </c>
      <c r="G38" s="0" t="s">
        <v>1607</v>
      </c>
    </row>
    <row customHeight="1" ht="11.25">
      <c r="A39" s="376" t="s">
        <v>16</v>
      </c>
      <c r="B39" s="0" t="s">
        <v>2510</v>
      </c>
      <c r="C39" s="0" t="s">
        <v>2511</v>
      </c>
      <c r="D39" s="0" t="s">
        <v>2522</v>
      </c>
      <c r="E39" s="0" t="s">
        <v>2523</v>
      </c>
      <c r="F39" s="0" t="s">
        <v>2450</v>
      </c>
      <c r="G39" s="0" t="s">
        <v>1613</v>
      </c>
    </row>
    <row customHeight="1" ht="11.25">
      <c r="A40" s="376" t="s">
        <v>16</v>
      </c>
      <c r="B40" s="0" t="s">
        <v>2510</v>
      </c>
      <c r="C40" s="0" t="s">
        <v>2511</v>
      </c>
      <c r="D40" s="0" t="s">
        <v>2524</v>
      </c>
      <c r="E40" s="0" t="s">
        <v>2525</v>
      </c>
      <c r="F40" s="0" t="s">
        <v>2450</v>
      </c>
      <c r="G40" s="0" t="s">
        <v>1618</v>
      </c>
    </row>
    <row customHeight="1" ht="11.25">
      <c r="A41" s="376" t="s">
        <v>16</v>
      </c>
      <c r="B41" s="0" t="s">
        <v>2510</v>
      </c>
      <c r="C41" s="0" t="s">
        <v>2511</v>
      </c>
      <c r="D41" s="0" t="s">
        <v>2526</v>
      </c>
      <c r="E41" s="0" t="s">
        <v>2527</v>
      </c>
      <c r="F41" s="0" t="s">
        <v>2450</v>
      </c>
      <c r="G41" s="0" t="s">
        <v>1622</v>
      </c>
    </row>
    <row customHeight="1" ht="11.25">
      <c r="A42" s="376" t="s">
        <v>16</v>
      </c>
      <c r="B42" s="0" t="s">
        <v>2510</v>
      </c>
      <c r="C42" s="0" t="s">
        <v>2511</v>
      </c>
      <c r="D42" s="0" t="s">
        <v>2510</v>
      </c>
      <c r="E42" s="0" t="s">
        <v>2511</v>
      </c>
      <c r="F42" s="0" t="s">
        <v>2457</v>
      </c>
      <c r="G42" s="0" t="s">
        <v>1625</v>
      </c>
    </row>
    <row customHeight="1" ht="11.25">
      <c r="A43" s="376" t="s">
        <v>16</v>
      </c>
      <c r="B43" s="0" t="s">
        <v>2510</v>
      </c>
      <c r="C43" s="0" t="s">
        <v>2511</v>
      </c>
      <c r="D43" s="0" t="s">
        <v>2528</v>
      </c>
      <c r="E43" s="0" t="s">
        <v>2529</v>
      </c>
      <c r="F43" s="0" t="s">
        <v>2450</v>
      </c>
      <c r="G43" s="0" t="s">
        <v>1632</v>
      </c>
    </row>
    <row customHeight="1" ht="11.25">
      <c r="A44" s="376" t="s">
        <v>16</v>
      </c>
      <c r="B44" s="0" t="s">
        <v>2530</v>
      </c>
      <c r="C44" s="0" t="s">
        <v>2531</v>
      </c>
      <c r="D44" s="0" t="s">
        <v>2532</v>
      </c>
      <c r="E44" s="0" t="s">
        <v>2533</v>
      </c>
      <c r="F44" s="0" t="s">
        <v>2450</v>
      </c>
      <c r="G44" s="0" t="s">
        <v>1641</v>
      </c>
    </row>
    <row customHeight="1" ht="11.25">
      <c r="A45" s="376" t="s">
        <v>16</v>
      </c>
      <c r="B45" s="0" t="s">
        <v>2530</v>
      </c>
      <c r="C45" s="0" t="s">
        <v>2531</v>
      </c>
      <c r="D45" s="0" t="s">
        <v>2534</v>
      </c>
      <c r="E45" s="0" t="s">
        <v>2535</v>
      </c>
      <c r="F45" s="0" t="s">
        <v>2450</v>
      </c>
      <c r="G45" s="0" t="s">
        <v>1646</v>
      </c>
    </row>
    <row customHeight="1" ht="11.25">
      <c r="A46" s="376" t="s">
        <v>16</v>
      </c>
      <c r="B46" s="0" t="s">
        <v>2530</v>
      </c>
      <c r="C46" s="0" t="s">
        <v>2531</v>
      </c>
      <c r="D46" s="0" t="s">
        <v>2536</v>
      </c>
      <c r="E46" s="0" t="s">
        <v>2537</v>
      </c>
      <c r="F46" s="0" t="s">
        <v>2450</v>
      </c>
      <c r="G46" s="0" t="s">
        <v>1649</v>
      </c>
    </row>
    <row customHeight="1" ht="11.25">
      <c r="A47" s="376" t="s">
        <v>16</v>
      </c>
      <c r="B47" s="0" t="s">
        <v>2530</v>
      </c>
      <c r="C47" s="0" t="s">
        <v>2531</v>
      </c>
      <c r="D47" s="0" t="s">
        <v>2530</v>
      </c>
      <c r="E47" s="0" t="s">
        <v>2531</v>
      </c>
      <c r="F47" s="0" t="s">
        <v>2457</v>
      </c>
      <c r="G47" s="0" t="s">
        <v>1655</v>
      </c>
    </row>
    <row customHeight="1" ht="11.25">
      <c r="A48" s="376" t="s">
        <v>16</v>
      </c>
      <c r="B48" s="0" t="s">
        <v>2530</v>
      </c>
      <c r="C48" s="0" t="s">
        <v>2531</v>
      </c>
      <c r="D48" s="0" t="s">
        <v>2538</v>
      </c>
      <c r="E48" s="0" t="s">
        <v>2539</v>
      </c>
      <c r="F48" s="0" t="s">
        <v>2450</v>
      </c>
      <c r="G48" s="0" t="s">
        <v>1660</v>
      </c>
    </row>
    <row customHeight="1" ht="11.25">
      <c r="A49" s="376" t="s">
        <v>16</v>
      </c>
      <c r="B49" s="0" t="s">
        <v>2530</v>
      </c>
      <c r="C49" s="0" t="s">
        <v>2531</v>
      </c>
      <c r="D49" s="0" t="s">
        <v>2540</v>
      </c>
      <c r="E49" s="0" t="s">
        <v>2541</v>
      </c>
      <c r="F49" s="0" t="s">
        <v>2450</v>
      </c>
      <c r="G49" s="0" t="s">
        <v>1663</v>
      </c>
    </row>
    <row customHeight="1" ht="11.25">
      <c r="A50" s="376" t="s">
        <v>16</v>
      </c>
      <c r="B50" s="0" t="s">
        <v>2530</v>
      </c>
      <c r="C50" s="0" t="s">
        <v>2531</v>
      </c>
      <c r="D50" s="0" t="s">
        <v>2542</v>
      </c>
      <c r="E50" s="0" t="s">
        <v>2543</v>
      </c>
      <c r="F50" s="0" t="s">
        <v>2450</v>
      </c>
      <c r="G50" s="0" t="s">
        <v>1667</v>
      </c>
    </row>
    <row customHeight="1" ht="11.25">
      <c r="A51" s="376" t="s">
        <v>16</v>
      </c>
      <c r="B51" s="0" t="s">
        <v>2530</v>
      </c>
      <c r="C51" s="0" t="s">
        <v>2531</v>
      </c>
      <c r="D51" s="0" t="s">
        <v>2544</v>
      </c>
      <c r="E51" s="0" t="s">
        <v>2545</v>
      </c>
      <c r="F51" s="0" t="s">
        <v>2450</v>
      </c>
      <c r="G51" s="0" t="s">
        <v>1671</v>
      </c>
    </row>
    <row customHeight="1" ht="11.25">
      <c r="A52" s="376" t="s">
        <v>16</v>
      </c>
      <c r="B52" s="0" t="s">
        <v>2546</v>
      </c>
      <c r="C52" s="0" t="s">
        <v>2547</v>
      </c>
      <c r="D52" s="0" t="s">
        <v>2548</v>
      </c>
      <c r="E52" s="0" t="s">
        <v>2549</v>
      </c>
      <c r="F52" s="0" t="s">
        <v>2450</v>
      </c>
      <c r="G52" s="0" t="s">
        <v>1675</v>
      </c>
    </row>
    <row customHeight="1" ht="11.25">
      <c r="A53" s="376" t="s">
        <v>16</v>
      </c>
      <c r="B53" s="0" t="s">
        <v>2546</v>
      </c>
      <c r="C53" s="0" t="s">
        <v>2547</v>
      </c>
      <c r="D53" s="0" t="s">
        <v>2550</v>
      </c>
      <c r="E53" s="0" t="s">
        <v>2551</v>
      </c>
      <c r="F53" s="0" t="s">
        <v>2450</v>
      </c>
      <c r="G53" s="0" t="s">
        <v>1677</v>
      </c>
    </row>
    <row customHeight="1" ht="11.25">
      <c r="A54" s="376" t="s">
        <v>16</v>
      </c>
      <c r="B54" s="0" t="s">
        <v>2546</v>
      </c>
      <c r="C54" s="0" t="s">
        <v>2547</v>
      </c>
      <c r="D54" s="0" t="s">
        <v>2552</v>
      </c>
      <c r="E54" s="0" t="s">
        <v>2553</v>
      </c>
      <c r="F54" s="0" t="s">
        <v>2450</v>
      </c>
      <c r="G54" s="0" t="s">
        <v>1680</v>
      </c>
    </row>
    <row customHeight="1" ht="11.25">
      <c r="A55" s="376" t="s">
        <v>16</v>
      </c>
      <c r="B55" s="0" t="s">
        <v>2546</v>
      </c>
      <c r="C55" s="0" t="s">
        <v>2547</v>
      </c>
      <c r="D55" s="0" t="s">
        <v>2554</v>
      </c>
      <c r="E55" s="0" t="s">
        <v>2555</v>
      </c>
      <c r="F55" s="0" t="s">
        <v>2450</v>
      </c>
      <c r="G55" s="0" t="s">
        <v>1684</v>
      </c>
    </row>
    <row customHeight="1" ht="11.25">
      <c r="A56" s="376" t="s">
        <v>16</v>
      </c>
      <c r="B56" s="0" t="s">
        <v>2546</v>
      </c>
      <c r="C56" s="0" t="s">
        <v>2547</v>
      </c>
      <c r="D56" s="0" t="s">
        <v>2556</v>
      </c>
      <c r="E56" s="0" t="s">
        <v>2557</v>
      </c>
      <c r="F56" s="0" t="s">
        <v>2450</v>
      </c>
      <c r="G56" s="0" t="s">
        <v>1687</v>
      </c>
    </row>
    <row customHeight="1" ht="11.25">
      <c r="A57" s="376" t="s">
        <v>16</v>
      </c>
      <c r="B57" s="0" t="s">
        <v>2546</v>
      </c>
      <c r="C57" s="0" t="s">
        <v>2547</v>
      </c>
      <c r="D57" s="0" t="s">
        <v>2558</v>
      </c>
      <c r="E57" s="0" t="s">
        <v>2559</v>
      </c>
      <c r="F57" s="0" t="s">
        <v>2450</v>
      </c>
      <c r="G57" s="0" t="s">
        <v>1690</v>
      </c>
    </row>
    <row customHeight="1" ht="11.25">
      <c r="A58" s="376" t="s">
        <v>16</v>
      </c>
      <c r="B58" s="0" t="s">
        <v>2546</v>
      </c>
      <c r="C58" s="0" t="s">
        <v>2547</v>
      </c>
      <c r="D58" s="0" t="s">
        <v>2546</v>
      </c>
      <c r="E58" s="0" t="s">
        <v>2547</v>
      </c>
      <c r="F58" s="0" t="s">
        <v>2457</v>
      </c>
      <c r="G58" s="0" t="s">
        <v>1693</v>
      </c>
    </row>
    <row customHeight="1" ht="11.25">
      <c r="A59" s="376" t="s">
        <v>16</v>
      </c>
      <c r="B59" s="0" t="s">
        <v>2546</v>
      </c>
      <c r="C59" s="0" t="s">
        <v>2547</v>
      </c>
      <c r="D59" s="0" t="s">
        <v>2560</v>
      </c>
      <c r="E59" s="0" t="s">
        <v>2561</v>
      </c>
      <c r="F59" s="0" t="s">
        <v>2450</v>
      </c>
      <c r="G59" s="0" t="s">
        <v>1697</v>
      </c>
    </row>
    <row customHeight="1" ht="11.25">
      <c r="A60" s="376" t="s">
        <v>16</v>
      </c>
      <c r="B60" s="0" t="s">
        <v>2546</v>
      </c>
      <c r="C60" s="0" t="s">
        <v>2547</v>
      </c>
      <c r="D60" s="0" t="s">
        <v>2562</v>
      </c>
      <c r="E60" s="0" t="s">
        <v>2563</v>
      </c>
      <c r="F60" s="0" t="s">
        <v>2450</v>
      </c>
      <c r="G60" s="0" t="s">
        <v>1700</v>
      </c>
    </row>
    <row customHeight="1" ht="11.25">
      <c r="A61" s="376" t="s">
        <v>16</v>
      </c>
      <c r="B61" s="0" t="s">
        <v>2546</v>
      </c>
      <c r="C61" s="0" t="s">
        <v>2547</v>
      </c>
      <c r="D61" s="0" t="s">
        <v>2564</v>
      </c>
      <c r="E61" s="0" t="s">
        <v>2565</v>
      </c>
      <c r="F61" s="0" t="s">
        <v>2450</v>
      </c>
      <c r="G61" s="0" t="s">
        <v>2566</v>
      </c>
    </row>
    <row customHeight="1" ht="11.25">
      <c r="A62" s="376" t="s">
        <v>16</v>
      </c>
      <c r="B62" s="0" t="s">
        <v>2546</v>
      </c>
      <c r="C62" s="0" t="s">
        <v>2547</v>
      </c>
      <c r="D62" s="0" t="s">
        <v>2567</v>
      </c>
      <c r="E62" s="0" t="s">
        <v>2568</v>
      </c>
      <c r="F62" s="0" t="s">
        <v>2450</v>
      </c>
      <c r="G62" s="0" t="s">
        <v>2569</v>
      </c>
    </row>
    <row customHeight="1" ht="11.25">
      <c r="A63" s="376" t="s">
        <v>16</v>
      </c>
      <c r="B63" s="0" t="s">
        <v>2546</v>
      </c>
      <c r="C63" s="0" t="s">
        <v>2547</v>
      </c>
      <c r="D63" s="0" t="s">
        <v>2570</v>
      </c>
      <c r="E63" s="0" t="s">
        <v>2571</v>
      </c>
      <c r="F63" s="0" t="s">
        <v>2450</v>
      </c>
      <c r="G63" s="0" t="s">
        <v>2572</v>
      </c>
    </row>
    <row customHeight="1" ht="11.25">
      <c r="A64" s="376" t="s">
        <v>16</v>
      </c>
      <c r="B64" s="0" t="s">
        <v>2573</v>
      </c>
      <c r="C64" s="0" t="s">
        <v>2574</v>
      </c>
      <c r="D64" s="0" t="s">
        <v>2575</v>
      </c>
      <c r="E64" s="0" t="s">
        <v>2576</v>
      </c>
      <c r="F64" s="0" t="s">
        <v>2450</v>
      </c>
      <c r="G64" s="0" t="s">
        <v>2577</v>
      </c>
    </row>
    <row customHeight="1" ht="11.25">
      <c r="A65" s="376" t="s">
        <v>16</v>
      </c>
      <c r="B65" s="0" t="s">
        <v>2573</v>
      </c>
      <c r="C65" s="0" t="s">
        <v>2574</v>
      </c>
      <c r="D65" s="0" t="s">
        <v>2578</v>
      </c>
      <c r="E65" s="0" t="s">
        <v>2579</v>
      </c>
      <c r="F65" s="0" t="s">
        <v>2450</v>
      </c>
      <c r="G65" s="0" t="s">
        <v>2580</v>
      </c>
    </row>
    <row customHeight="1" ht="11.25">
      <c r="A66" s="376" t="s">
        <v>16</v>
      </c>
      <c r="B66" s="0" t="s">
        <v>2573</v>
      </c>
      <c r="C66" s="0" t="s">
        <v>2574</v>
      </c>
      <c r="D66" s="0" t="s">
        <v>2581</v>
      </c>
      <c r="E66" s="0" t="s">
        <v>2582</v>
      </c>
      <c r="F66" s="0" t="s">
        <v>2450</v>
      </c>
      <c r="G66" s="0" t="s">
        <v>2583</v>
      </c>
    </row>
    <row customHeight="1" ht="11.25">
      <c r="A67" s="376" t="s">
        <v>16</v>
      </c>
      <c r="B67" s="0" t="s">
        <v>2573</v>
      </c>
      <c r="C67" s="0" t="s">
        <v>2574</v>
      </c>
      <c r="D67" s="0" t="s">
        <v>2584</v>
      </c>
      <c r="E67" s="0" t="s">
        <v>2585</v>
      </c>
      <c r="F67" s="0" t="s">
        <v>2450</v>
      </c>
      <c r="G67" s="0" t="s">
        <v>2018</v>
      </c>
    </row>
    <row customHeight="1" ht="11.25">
      <c r="A68" s="376" t="s">
        <v>16</v>
      </c>
      <c r="B68" s="0" t="s">
        <v>2573</v>
      </c>
      <c r="C68" s="0" t="s">
        <v>2574</v>
      </c>
      <c r="D68" s="0" t="s">
        <v>2586</v>
      </c>
      <c r="E68" s="0" t="s">
        <v>2587</v>
      </c>
      <c r="F68" s="0" t="s">
        <v>2450</v>
      </c>
      <c r="G68" s="0" t="s">
        <v>2588</v>
      </c>
    </row>
    <row customHeight="1" ht="11.25">
      <c r="A69" s="376" t="s">
        <v>16</v>
      </c>
      <c r="B69" s="0" t="s">
        <v>2573</v>
      </c>
      <c r="C69" s="0" t="s">
        <v>2574</v>
      </c>
      <c r="D69" s="0" t="s">
        <v>2589</v>
      </c>
      <c r="E69" s="0" t="s">
        <v>2590</v>
      </c>
      <c r="F69" s="0" t="s">
        <v>2450</v>
      </c>
      <c r="G69" s="0" t="s">
        <v>2221</v>
      </c>
    </row>
    <row customHeight="1" ht="11.25">
      <c r="A70" s="376" t="s">
        <v>16</v>
      </c>
      <c r="B70" s="0" t="s">
        <v>2573</v>
      </c>
      <c r="C70" s="0" t="s">
        <v>2574</v>
      </c>
      <c r="D70" s="0" t="s">
        <v>2591</v>
      </c>
      <c r="E70" s="0" t="s">
        <v>2592</v>
      </c>
      <c r="F70" s="0" t="s">
        <v>2450</v>
      </c>
      <c r="G70" s="0" t="s">
        <v>2593</v>
      </c>
    </row>
    <row customHeight="1" ht="11.25">
      <c r="A71" s="376" t="s">
        <v>16</v>
      </c>
      <c r="B71" s="0" t="s">
        <v>2573</v>
      </c>
      <c r="C71" s="0" t="s">
        <v>2574</v>
      </c>
      <c r="D71" s="0" t="s">
        <v>2573</v>
      </c>
      <c r="E71" s="0" t="s">
        <v>2574</v>
      </c>
      <c r="F71" s="0" t="s">
        <v>2457</v>
      </c>
      <c r="G71" s="0" t="s">
        <v>2594</v>
      </c>
    </row>
    <row customHeight="1" ht="11.25">
      <c r="A72" s="376" t="s">
        <v>16</v>
      </c>
      <c r="B72" s="0" t="s">
        <v>2573</v>
      </c>
      <c r="C72" s="0" t="s">
        <v>2574</v>
      </c>
      <c r="D72" s="0" t="s">
        <v>2595</v>
      </c>
      <c r="E72" s="0" t="s">
        <v>2596</v>
      </c>
      <c r="F72" s="0" t="s">
        <v>2450</v>
      </c>
      <c r="G72" s="0" t="s">
        <v>2597</v>
      </c>
    </row>
    <row customHeight="1" ht="11.25">
      <c r="A73" s="376" t="s">
        <v>16</v>
      </c>
      <c r="B73" s="0" t="s">
        <v>2573</v>
      </c>
      <c r="C73" s="0" t="s">
        <v>2574</v>
      </c>
      <c r="D73" s="0" t="s">
        <v>2598</v>
      </c>
      <c r="E73" s="0" t="s">
        <v>2599</v>
      </c>
      <c r="F73" s="0" t="s">
        <v>2450</v>
      </c>
      <c r="G73" s="0" t="s">
        <v>2600</v>
      </c>
    </row>
    <row customHeight="1" ht="11.25">
      <c r="A74" s="376" t="s">
        <v>16</v>
      </c>
      <c r="B74" s="0" t="s">
        <v>2601</v>
      </c>
      <c r="C74" s="0" t="s">
        <v>2602</v>
      </c>
      <c r="D74" s="0" t="s">
        <v>2603</v>
      </c>
      <c r="E74" s="0" t="s">
        <v>2604</v>
      </c>
      <c r="F74" s="0" t="s">
        <v>2450</v>
      </c>
      <c r="G74" s="0" t="s">
        <v>2605</v>
      </c>
    </row>
    <row customHeight="1" ht="11.25">
      <c r="A75" s="376" t="s">
        <v>16</v>
      </c>
      <c r="B75" s="0" t="s">
        <v>2601</v>
      </c>
      <c r="C75" s="0" t="s">
        <v>2602</v>
      </c>
      <c r="D75" s="0" t="s">
        <v>2606</v>
      </c>
      <c r="E75" s="0" t="s">
        <v>2607</v>
      </c>
      <c r="F75" s="0" t="s">
        <v>2450</v>
      </c>
      <c r="G75" s="0" t="s">
        <v>2608</v>
      </c>
    </row>
    <row customHeight="1" ht="11.25">
      <c r="A76" s="376" t="s">
        <v>16</v>
      </c>
      <c r="B76" s="0" t="s">
        <v>2601</v>
      </c>
      <c r="C76" s="0" t="s">
        <v>2602</v>
      </c>
      <c r="D76" s="0" t="s">
        <v>2609</v>
      </c>
      <c r="E76" s="0" t="s">
        <v>2610</v>
      </c>
      <c r="F76" s="0" t="s">
        <v>2450</v>
      </c>
      <c r="G76" s="0" t="s">
        <v>2611</v>
      </c>
    </row>
    <row customHeight="1" ht="11.25">
      <c r="A77" s="376" t="s">
        <v>16</v>
      </c>
      <c r="B77" s="0" t="s">
        <v>2601</v>
      </c>
      <c r="C77" s="0" t="s">
        <v>2602</v>
      </c>
      <c r="D77" s="0" t="s">
        <v>2612</v>
      </c>
      <c r="E77" s="0" t="s">
        <v>2613</v>
      </c>
      <c r="F77" s="0" t="s">
        <v>2450</v>
      </c>
      <c r="G77" s="0" t="s">
        <v>2614</v>
      </c>
    </row>
    <row customHeight="1" ht="11.25">
      <c r="A78" s="376" t="s">
        <v>16</v>
      </c>
      <c r="B78" s="0" t="s">
        <v>2601</v>
      </c>
      <c r="C78" s="0" t="s">
        <v>2602</v>
      </c>
      <c r="D78" s="0" t="s">
        <v>2601</v>
      </c>
      <c r="E78" s="0" t="s">
        <v>2602</v>
      </c>
      <c r="F78" s="0" t="s">
        <v>2457</v>
      </c>
      <c r="G78" s="0" t="s">
        <v>2615</v>
      </c>
    </row>
    <row customHeight="1" ht="11.25">
      <c r="A79" s="376" t="s">
        <v>16</v>
      </c>
      <c r="B79" s="0" t="s">
        <v>2601</v>
      </c>
      <c r="C79" s="0" t="s">
        <v>2602</v>
      </c>
      <c r="D79" s="0" t="s">
        <v>2616</v>
      </c>
      <c r="E79" s="0" t="s">
        <v>2617</v>
      </c>
      <c r="F79" s="0" t="s">
        <v>2450</v>
      </c>
      <c r="G79" s="0" t="s">
        <v>2618</v>
      </c>
    </row>
    <row customHeight="1" ht="11.25">
      <c r="A80" s="376" t="s">
        <v>16</v>
      </c>
      <c r="B80" s="0" t="s">
        <v>2601</v>
      </c>
      <c r="C80" s="0" t="s">
        <v>2602</v>
      </c>
      <c r="D80" s="0" t="s">
        <v>2619</v>
      </c>
      <c r="E80" s="0" t="s">
        <v>2620</v>
      </c>
      <c r="F80" s="0" t="s">
        <v>2450</v>
      </c>
      <c r="G80" s="0" t="s">
        <v>2621</v>
      </c>
    </row>
    <row customHeight="1" ht="11.25">
      <c r="A81" s="376" t="s">
        <v>16</v>
      </c>
      <c r="B81" s="0" t="s">
        <v>2601</v>
      </c>
      <c r="C81" s="0" t="s">
        <v>2602</v>
      </c>
      <c r="D81" s="0" t="s">
        <v>2622</v>
      </c>
      <c r="E81" s="0" t="s">
        <v>2623</v>
      </c>
      <c r="F81" s="0" t="s">
        <v>2450</v>
      </c>
      <c r="G81" s="0" t="s">
        <v>2624</v>
      </c>
    </row>
    <row customHeight="1" ht="11.25">
      <c r="A82" s="376" t="s">
        <v>16</v>
      </c>
      <c r="B82" s="0" t="s">
        <v>2625</v>
      </c>
      <c r="C82" s="0" t="s">
        <v>2626</v>
      </c>
      <c r="D82" s="0" t="s">
        <v>2627</v>
      </c>
      <c r="E82" s="0" t="s">
        <v>2628</v>
      </c>
      <c r="F82" s="0" t="s">
        <v>2450</v>
      </c>
      <c r="G82" s="0" t="s">
        <v>2629</v>
      </c>
    </row>
    <row customHeight="1" ht="11.25">
      <c r="A83" s="376" t="s">
        <v>16</v>
      </c>
      <c r="B83" s="0" t="s">
        <v>2625</v>
      </c>
      <c r="C83" s="0" t="s">
        <v>2626</v>
      </c>
      <c r="D83" s="0" t="s">
        <v>2630</v>
      </c>
      <c r="E83" s="0" t="s">
        <v>2631</v>
      </c>
      <c r="F83" s="0" t="s">
        <v>2450</v>
      </c>
      <c r="G83" s="0" t="s">
        <v>2632</v>
      </c>
    </row>
    <row customHeight="1" ht="11.25">
      <c r="A84" s="376" t="s">
        <v>16</v>
      </c>
      <c r="B84" s="0" t="s">
        <v>2625</v>
      </c>
      <c r="C84" s="0" t="s">
        <v>2626</v>
      </c>
      <c r="D84" s="0" t="s">
        <v>2633</v>
      </c>
      <c r="E84" s="0" t="s">
        <v>2634</v>
      </c>
      <c r="F84" s="0" t="s">
        <v>2450</v>
      </c>
      <c r="G84" s="0" t="s">
        <v>2635</v>
      </c>
    </row>
    <row customHeight="1" ht="11.25">
      <c r="A85" s="376" t="s">
        <v>16</v>
      </c>
      <c r="B85" s="0" t="s">
        <v>2625</v>
      </c>
      <c r="C85" s="0" t="s">
        <v>2626</v>
      </c>
      <c r="D85" s="0" t="s">
        <v>2636</v>
      </c>
      <c r="E85" s="0" t="s">
        <v>2637</v>
      </c>
      <c r="F85" s="0" t="s">
        <v>2450</v>
      </c>
      <c r="G85" s="0" t="s">
        <v>2638</v>
      </c>
    </row>
    <row customHeight="1" ht="11.25">
      <c r="A86" s="376" t="s">
        <v>16</v>
      </c>
      <c r="B86" s="0" t="s">
        <v>2625</v>
      </c>
      <c r="C86" s="0" t="s">
        <v>2626</v>
      </c>
      <c r="D86" s="0" t="s">
        <v>2639</v>
      </c>
      <c r="E86" s="0" t="s">
        <v>2640</v>
      </c>
      <c r="F86" s="0" t="s">
        <v>2450</v>
      </c>
      <c r="G86" s="0" t="s">
        <v>2641</v>
      </c>
    </row>
    <row customHeight="1" ht="11.25">
      <c r="A87" s="376" t="s">
        <v>16</v>
      </c>
      <c r="B87" s="0" t="s">
        <v>2625</v>
      </c>
      <c r="C87" s="0" t="s">
        <v>2626</v>
      </c>
      <c r="D87" s="0" t="s">
        <v>2625</v>
      </c>
      <c r="E87" s="0" t="s">
        <v>2626</v>
      </c>
      <c r="F87" s="0" t="s">
        <v>2457</v>
      </c>
      <c r="G87" s="0" t="s">
        <v>2642</v>
      </c>
    </row>
    <row customHeight="1" ht="11.25">
      <c r="A88" s="376" t="s">
        <v>16</v>
      </c>
      <c r="B88" s="0" t="s">
        <v>2625</v>
      </c>
      <c r="C88" s="0" t="s">
        <v>2626</v>
      </c>
      <c r="D88" s="0" t="s">
        <v>2643</v>
      </c>
      <c r="E88" s="0" t="s">
        <v>2644</v>
      </c>
      <c r="F88" s="0" t="s">
        <v>2450</v>
      </c>
      <c r="G88" s="0" t="s">
        <v>2645</v>
      </c>
    </row>
    <row customHeight="1" ht="11.25">
      <c r="A89" s="376" t="s">
        <v>16</v>
      </c>
      <c r="B89" s="0" t="s">
        <v>2625</v>
      </c>
      <c r="C89" s="0" t="s">
        <v>2626</v>
      </c>
      <c r="D89" s="0" t="s">
        <v>2646</v>
      </c>
      <c r="E89" s="0" t="s">
        <v>2647</v>
      </c>
      <c r="F89" s="0" t="s">
        <v>2450</v>
      </c>
      <c r="G89" s="0" t="s">
        <v>2648</v>
      </c>
    </row>
    <row customHeight="1" ht="11.25">
      <c r="A90" s="376" t="s">
        <v>16</v>
      </c>
      <c r="B90" s="0" t="s">
        <v>2649</v>
      </c>
      <c r="C90" s="0" t="s">
        <v>2650</v>
      </c>
      <c r="D90" s="0" t="s">
        <v>2651</v>
      </c>
      <c r="E90" s="0" t="s">
        <v>2652</v>
      </c>
      <c r="F90" s="0" t="s">
        <v>2450</v>
      </c>
      <c r="G90" s="0" t="s">
        <v>2653</v>
      </c>
    </row>
    <row customHeight="1" ht="11.25">
      <c r="A91" s="376" t="s">
        <v>16</v>
      </c>
      <c r="B91" s="0" t="s">
        <v>2649</v>
      </c>
      <c r="C91" s="0" t="s">
        <v>2650</v>
      </c>
      <c r="D91" s="0" t="s">
        <v>2654</v>
      </c>
      <c r="E91" s="0" t="s">
        <v>2655</v>
      </c>
      <c r="F91" s="0" t="s">
        <v>2450</v>
      </c>
      <c r="G91" s="0" t="s">
        <v>2656</v>
      </c>
    </row>
    <row customHeight="1" ht="11.25">
      <c r="A92" s="376" t="s">
        <v>16</v>
      </c>
      <c r="B92" s="0" t="s">
        <v>2649</v>
      </c>
      <c r="C92" s="0" t="s">
        <v>2650</v>
      </c>
      <c r="D92" s="0" t="s">
        <v>2657</v>
      </c>
      <c r="E92" s="0" t="s">
        <v>2658</v>
      </c>
      <c r="F92" s="0" t="s">
        <v>2450</v>
      </c>
      <c r="G92" s="0" t="s">
        <v>2659</v>
      </c>
    </row>
    <row customHeight="1" ht="11.25">
      <c r="A93" s="376" t="s">
        <v>16</v>
      </c>
      <c r="B93" s="0" t="s">
        <v>2649</v>
      </c>
      <c r="C93" s="0" t="s">
        <v>2650</v>
      </c>
      <c r="D93" s="0" t="s">
        <v>2660</v>
      </c>
      <c r="E93" s="0" t="s">
        <v>2661</v>
      </c>
      <c r="F93" s="0" t="s">
        <v>2450</v>
      </c>
      <c r="G93" s="0" t="s">
        <v>2662</v>
      </c>
    </row>
    <row customHeight="1" ht="11.25">
      <c r="A94" s="376" t="s">
        <v>16</v>
      </c>
      <c r="B94" s="0" t="s">
        <v>2649</v>
      </c>
      <c r="C94" s="0" t="s">
        <v>2650</v>
      </c>
      <c r="D94" s="0" t="s">
        <v>2663</v>
      </c>
      <c r="E94" s="0" t="s">
        <v>2664</v>
      </c>
      <c r="F94" s="0" t="s">
        <v>2450</v>
      </c>
      <c r="G94" s="0" t="s">
        <v>2665</v>
      </c>
    </row>
    <row customHeight="1" ht="11.25">
      <c r="A95" s="376" t="s">
        <v>16</v>
      </c>
      <c r="B95" s="0" t="s">
        <v>2649</v>
      </c>
      <c r="C95" s="0" t="s">
        <v>2650</v>
      </c>
      <c r="D95" s="0" t="s">
        <v>2666</v>
      </c>
      <c r="E95" s="0" t="s">
        <v>2667</v>
      </c>
      <c r="F95" s="0" t="s">
        <v>2450</v>
      </c>
      <c r="G95" s="0" t="s">
        <v>2668</v>
      </c>
    </row>
    <row customHeight="1" ht="11.25">
      <c r="A96" s="376" t="s">
        <v>16</v>
      </c>
      <c r="B96" s="0" t="s">
        <v>2649</v>
      </c>
      <c r="C96" s="0" t="s">
        <v>2650</v>
      </c>
      <c r="D96" s="0" t="s">
        <v>2669</v>
      </c>
      <c r="E96" s="0" t="s">
        <v>2670</v>
      </c>
      <c r="F96" s="0" t="s">
        <v>2450</v>
      </c>
      <c r="G96" s="0" t="s">
        <v>2671</v>
      </c>
    </row>
    <row customHeight="1" ht="11.25">
      <c r="A97" s="376" t="s">
        <v>16</v>
      </c>
      <c r="B97" s="0" t="s">
        <v>2649</v>
      </c>
      <c r="C97" s="0" t="s">
        <v>2650</v>
      </c>
      <c r="D97" s="0" t="s">
        <v>2672</v>
      </c>
      <c r="E97" s="0" t="s">
        <v>2673</v>
      </c>
      <c r="F97" s="0" t="s">
        <v>2450</v>
      </c>
      <c r="G97" s="0" t="s">
        <v>2674</v>
      </c>
    </row>
    <row customHeight="1" ht="11.25">
      <c r="A98" s="376" t="s">
        <v>16</v>
      </c>
      <c r="B98" s="0" t="s">
        <v>2649</v>
      </c>
      <c r="C98" s="0" t="s">
        <v>2650</v>
      </c>
      <c r="D98" s="0" t="s">
        <v>2675</v>
      </c>
      <c r="E98" s="0" t="s">
        <v>2676</v>
      </c>
      <c r="F98" s="0" t="s">
        <v>2450</v>
      </c>
      <c r="G98" s="0" t="s">
        <v>2677</v>
      </c>
    </row>
    <row customHeight="1" ht="11.25">
      <c r="A99" s="376" t="s">
        <v>16</v>
      </c>
      <c r="B99" s="0" t="s">
        <v>2649</v>
      </c>
      <c r="C99" s="0" t="s">
        <v>2650</v>
      </c>
      <c r="D99" s="0" t="s">
        <v>2678</v>
      </c>
      <c r="E99" s="0" t="s">
        <v>2679</v>
      </c>
      <c r="F99" s="0" t="s">
        <v>2450</v>
      </c>
      <c r="G99" s="0" t="s">
        <v>2680</v>
      </c>
    </row>
    <row customHeight="1" ht="11.25">
      <c r="A100" s="376" t="s">
        <v>16</v>
      </c>
      <c r="B100" s="0" t="s">
        <v>2649</v>
      </c>
      <c r="C100" s="0" t="s">
        <v>2650</v>
      </c>
      <c r="D100" s="0" t="s">
        <v>2681</v>
      </c>
      <c r="E100" s="0" t="s">
        <v>2682</v>
      </c>
      <c r="F100" s="0" t="s">
        <v>2450</v>
      </c>
      <c r="G100" s="0" t="s">
        <v>2683</v>
      </c>
    </row>
    <row customHeight="1" ht="11.25">
      <c r="A101" s="376" t="s">
        <v>16</v>
      </c>
      <c r="B101" s="0" t="s">
        <v>2649</v>
      </c>
      <c r="C101" s="0" t="s">
        <v>2650</v>
      </c>
      <c r="D101" s="0" t="s">
        <v>2649</v>
      </c>
      <c r="E101" s="0" t="s">
        <v>2650</v>
      </c>
      <c r="F101" s="0" t="s">
        <v>2457</v>
      </c>
      <c r="G101" s="0" t="s">
        <v>2684</v>
      </c>
    </row>
    <row customHeight="1" ht="11.25">
      <c r="A102" s="376" t="s">
        <v>16</v>
      </c>
      <c r="B102" s="0" t="s">
        <v>2649</v>
      </c>
      <c r="C102" s="0" t="s">
        <v>2650</v>
      </c>
      <c r="D102" s="0" t="s">
        <v>2685</v>
      </c>
      <c r="E102" s="0" t="s">
        <v>2686</v>
      </c>
      <c r="F102" s="0" t="s">
        <v>2450</v>
      </c>
      <c r="G102" s="0" t="s">
        <v>2687</v>
      </c>
    </row>
    <row customHeight="1" ht="11.25">
      <c r="A103" s="376" t="s">
        <v>16</v>
      </c>
      <c r="B103" s="0" t="s">
        <v>2649</v>
      </c>
      <c r="C103" s="0" t="s">
        <v>2650</v>
      </c>
      <c r="D103" s="0" t="s">
        <v>2688</v>
      </c>
      <c r="E103" s="0" t="s">
        <v>2689</v>
      </c>
      <c r="F103" s="0" t="s">
        <v>2450</v>
      </c>
      <c r="G103" s="0" t="s">
        <v>2690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DD821-7456-F1FE-4C97-0B037AF6F68F}"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2691</v>
      </c>
      <c r="B1" s="838" t="s">
        <v>2692</v>
      </c>
      <c r="C1" s="1162" t="s">
        <v>2693</v>
      </c>
      <c r="D1" s="838" t="s">
        <v>2694</v>
      </c>
      <c r="E1" s="838" t="s">
        <v>2695</v>
      </c>
      <c r="F1" s="1162" t="s">
        <v>2696</v>
      </c>
      <c r="G1" s="1162" t="s">
        <v>2697</v>
      </c>
      <c r="H1" s="1162" t="s">
        <v>2698</v>
      </c>
      <c r="I1" s="1162" t="s">
        <v>2699</v>
      </c>
    </row>
    <row customHeight="1" ht="11.25">
      <c r="A2" s="1694" t="s">
        <v>98</v>
      </c>
      <c r="B2" s="1694" t="s">
        <v>2700</v>
      </c>
      <c r="C2" s="1694" t="s">
        <v>22</v>
      </c>
      <c r="D2" s="1694" t="s">
        <v>2701</v>
      </c>
      <c r="E2" s="1694" t="s">
        <v>2702</v>
      </c>
      <c r="F2" s="1694" t="s">
        <v>22</v>
      </c>
      <c r="G2" s="1694" t="s">
        <v>22</v>
      </c>
      <c r="H2" s="1694" t="s">
        <v>22</v>
      </c>
      <c r="I2"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9F5F9-6549-3E76-4F05-A9083B738B7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7B234-D6EE-C047-A3E5-0B922E7023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"Водоканал"</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199999999999996">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98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A5615-D4DD-EC6D-5EEB-49F5703CFCC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2703</v>
      </c>
    </row>
    <row customHeight="1" ht="11.25">
      <c r="A2" s="67" t="s">
        <v>97</v>
      </c>
      <c r="B2" s="67" t="s">
        <v>2704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05D6F-6498-6604-EF24-48717F6183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2705</v>
      </c>
      <c r="B1" s="838" t="s">
        <v>2706</v>
      </c>
    </row>
    <row customHeight="1" ht="11.25">
      <c r="A2" s="838">
        <v>4213775</v>
      </c>
      <c r="B2" s="838" t="s">
        <v>1217</v>
      </c>
    </row>
    <row customHeight="1" ht="11.25">
      <c r="A3" s="838">
        <v>4213784</v>
      </c>
      <c r="B3" s="838" t="s">
        <v>1252</v>
      </c>
    </row>
    <row customHeight="1" ht="11.25">
      <c r="A4" s="838">
        <v>4213781</v>
      </c>
      <c r="B4" s="838" t="s">
        <v>1245</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1385</v>
      </c>
    </row>
    <row customHeight="1" ht="11.25">
      <c r="A10" s="838">
        <v>4213783</v>
      </c>
      <c r="B10" s="838" t="s">
        <v>1400</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B926A-4082-22D8-D966-7CA513CC7EB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2705</v>
      </c>
      <c r="B1" s="838" t="s">
        <v>2707</v>
      </c>
    </row>
    <row customHeight="1" ht="11.25">
      <c r="A2" s="838" t="s">
        <v>2708</v>
      </c>
      <c r="B2" s="838" t="s">
        <v>1501</v>
      </c>
    </row>
    <row customHeight="1" ht="11.25">
      <c r="A3" s="838" t="s">
        <v>2709</v>
      </c>
      <c r="B3" s="838" t="s">
        <v>1510</v>
      </c>
    </row>
    <row customHeight="1" ht="11.25">
      <c r="A4" s="838" t="s">
        <v>116</v>
      </c>
      <c r="B4" s="838"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A2E33-AA48-802E-D5D9-6240D1E16542}"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6" t="s">
        <v>2438</v>
      </c>
      <c r="B1" s="376" t="s">
        <v>2439</v>
      </c>
      <c r="C1" s="376" t="s">
        <v>2440</v>
      </c>
      <c r="D1" s="376" t="s">
        <v>2441</v>
      </c>
      <c r="E1" s="0" t="s">
        <v>2442</v>
      </c>
      <c r="F1" s="0" t="s">
        <v>2443</v>
      </c>
      <c r="G1" s="0" t="s">
        <v>2444</v>
      </c>
    </row>
    <row customHeight="1" ht="11.25">
      <c r="A2" s="0" t="s">
        <v>16</v>
      </c>
      <c r="B2" s="0" t="s">
        <v>99</v>
      </c>
      <c r="C2" s="0" t="s">
        <v>100</v>
      </c>
      <c r="D2" s="0" t="s">
        <v>99</v>
      </c>
      <c r="E2" s="0" t="s">
        <v>100</v>
      </c>
      <c r="F2" s="0" t="s">
        <v>2445</v>
      </c>
      <c r="G2" s="0" t="s">
        <v>98</v>
      </c>
    </row>
    <row customHeight="1" ht="11.25">
      <c r="A3" s="0" t="s">
        <v>16</v>
      </c>
      <c r="B3" s="0" t="s">
        <v>2446</v>
      </c>
      <c r="C3" s="0" t="s">
        <v>2447</v>
      </c>
      <c r="D3" s="0" t="s">
        <v>2448</v>
      </c>
      <c r="E3" s="0" t="s">
        <v>2449</v>
      </c>
      <c r="F3" s="0" t="s">
        <v>2450</v>
      </c>
      <c r="G3" s="0" t="s">
        <v>108</v>
      </c>
    </row>
    <row customHeight="1" ht="11.25">
      <c r="A4" s="0" t="s">
        <v>16</v>
      </c>
      <c r="B4" s="0" t="s">
        <v>2446</v>
      </c>
      <c r="C4" s="0" t="s">
        <v>2447</v>
      </c>
      <c r="D4" s="0" t="s">
        <v>2451</v>
      </c>
      <c r="E4" s="0" t="s">
        <v>2452</v>
      </c>
      <c r="F4" s="0" t="s">
        <v>2450</v>
      </c>
      <c r="G4" s="0" t="s">
        <v>89</v>
      </c>
    </row>
    <row customHeight="1" ht="11.25">
      <c r="A5" s="0" t="s">
        <v>16</v>
      </c>
      <c r="B5" s="0" t="s">
        <v>2446</v>
      </c>
      <c r="C5" s="0" t="s">
        <v>2447</v>
      </c>
      <c r="D5" s="0" t="s">
        <v>2453</v>
      </c>
      <c r="E5" s="0" t="s">
        <v>2454</v>
      </c>
      <c r="F5" s="0" t="s">
        <v>2450</v>
      </c>
      <c r="G5" s="0" t="s">
        <v>90</v>
      </c>
    </row>
    <row customHeight="1" ht="11.25">
      <c r="A6" s="0" t="s">
        <v>16</v>
      </c>
      <c r="B6" s="0" t="s">
        <v>2446</v>
      </c>
      <c r="C6" s="0" t="s">
        <v>2447</v>
      </c>
      <c r="D6" s="0" t="s">
        <v>2455</v>
      </c>
      <c r="E6" s="0" t="s">
        <v>2456</v>
      </c>
      <c r="F6" s="0" t="s">
        <v>2450</v>
      </c>
      <c r="G6" s="0" t="s">
        <v>109</v>
      </c>
    </row>
    <row customHeight="1" ht="11.25">
      <c r="A7" s="0" t="s">
        <v>16</v>
      </c>
      <c r="B7" s="0" t="s">
        <v>2446</v>
      </c>
      <c r="C7" s="0" t="s">
        <v>2447</v>
      </c>
      <c r="D7" s="0" t="s">
        <v>2446</v>
      </c>
      <c r="E7" s="0" t="s">
        <v>2447</v>
      </c>
      <c r="F7" s="0" t="s">
        <v>2457</v>
      </c>
      <c r="G7" s="0" t="s">
        <v>91</v>
      </c>
    </row>
    <row customHeight="1" ht="11.25">
      <c r="A8" s="0" t="s">
        <v>16</v>
      </c>
      <c r="B8" s="0" t="s">
        <v>2446</v>
      </c>
      <c r="C8" s="0" t="s">
        <v>2447</v>
      </c>
      <c r="D8" s="0" t="s">
        <v>2458</v>
      </c>
      <c r="E8" s="0" t="s">
        <v>2459</v>
      </c>
      <c r="F8" s="0" t="s">
        <v>2450</v>
      </c>
      <c r="G8" s="0" t="s">
        <v>92</v>
      </c>
    </row>
    <row customHeight="1" ht="11.25">
      <c r="A9" s="0" t="s">
        <v>16</v>
      </c>
      <c r="B9" s="0" t="s">
        <v>2446</v>
      </c>
      <c r="C9" s="0" t="s">
        <v>2447</v>
      </c>
      <c r="D9" s="0" t="s">
        <v>2460</v>
      </c>
      <c r="E9" s="0" t="s">
        <v>2461</v>
      </c>
      <c r="F9" s="0" t="s">
        <v>2450</v>
      </c>
      <c r="G9" s="0" t="s">
        <v>110</v>
      </c>
    </row>
    <row customHeight="1" ht="11.25">
      <c r="A10" s="0" t="s">
        <v>16</v>
      </c>
      <c r="B10" s="0" t="s">
        <v>2446</v>
      </c>
      <c r="C10" s="0" t="s">
        <v>2447</v>
      </c>
      <c r="D10" s="0" t="s">
        <v>2462</v>
      </c>
      <c r="E10" s="0" t="s">
        <v>2463</v>
      </c>
      <c r="F10" s="0" t="s">
        <v>2450</v>
      </c>
      <c r="G10" s="0" t="s">
        <v>147</v>
      </c>
    </row>
    <row customHeight="1" ht="11.25">
      <c r="A11" s="0" t="s">
        <v>16</v>
      </c>
      <c r="B11" s="0" t="s">
        <v>2446</v>
      </c>
      <c r="C11" s="0" t="s">
        <v>2447</v>
      </c>
      <c r="D11" s="0" t="s">
        <v>2464</v>
      </c>
      <c r="E11" s="0" t="s">
        <v>2465</v>
      </c>
      <c r="F11" s="0" t="s">
        <v>2450</v>
      </c>
      <c r="G11" s="0" t="s">
        <v>148</v>
      </c>
    </row>
    <row customHeight="1" ht="11.25">
      <c r="A12" s="0" t="s">
        <v>16</v>
      </c>
      <c r="B12" s="0" t="s">
        <v>2446</v>
      </c>
      <c r="C12" s="0" t="s">
        <v>2447</v>
      </c>
      <c r="D12" s="0" t="s">
        <v>2466</v>
      </c>
      <c r="E12" s="0" t="s">
        <v>2467</v>
      </c>
      <c r="F12" s="0" t="s">
        <v>2450</v>
      </c>
      <c r="G12" s="0" t="s">
        <v>149</v>
      </c>
    </row>
    <row customHeight="1" ht="11.25">
      <c r="A13" s="0" t="s">
        <v>16</v>
      </c>
      <c r="B13" s="0" t="s">
        <v>2446</v>
      </c>
      <c r="C13" s="0" t="s">
        <v>2447</v>
      </c>
      <c r="D13" s="0" t="s">
        <v>2468</v>
      </c>
      <c r="E13" s="0" t="s">
        <v>2469</v>
      </c>
      <c r="F13" s="0" t="s">
        <v>2450</v>
      </c>
      <c r="G13" s="0" t="s">
        <v>150</v>
      </c>
    </row>
    <row customHeight="1" ht="11.25">
      <c r="A14" s="0" t="s">
        <v>16</v>
      </c>
      <c r="B14" s="0" t="s">
        <v>2446</v>
      </c>
      <c r="C14" s="0" t="s">
        <v>2447</v>
      </c>
      <c r="D14" s="0" t="s">
        <v>2470</v>
      </c>
      <c r="E14" s="0" t="s">
        <v>2471</v>
      </c>
      <c r="F14" s="0" t="s">
        <v>2450</v>
      </c>
      <c r="G14" s="0" t="s">
        <v>151</v>
      </c>
    </row>
    <row customHeight="1" ht="11.25">
      <c r="A15" s="0" t="s">
        <v>16</v>
      </c>
      <c r="B15" s="0" t="s">
        <v>2446</v>
      </c>
      <c r="C15" s="0" t="s">
        <v>2447</v>
      </c>
      <c r="D15" s="0" t="s">
        <v>2472</v>
      </c>
      <c r="E15" s="0" t="s">
        <v>2473</v>
      </c>
      <c r="F15" s="0" t="s">
        <v>2450</v>
      </c>
      <c r="G15" s="0" t="s">
        <v>152</v>
      </c>
    </row>
    <row customHeight="1" ht="11.25">
      <c r="A16" s="0" t="s">
        <v>16</v>
      </c>
      <c r="B16" s="0" t="s">
        <v>2474</v>
      </c>
      <c r="C16" s="0" t="s">
        <v>2475</v>
      </c>
      <c r="D16" s="0" t="s">
        <v>2476</v>
      </c>
      <c r="E16" s="0" t="s">
        <v>2477</v>
      </c>
      <c r="F16" s="0" t="s">
        <v>2450</v>
      </c>
      <c r="G16" s="0" t="s">
        <v>1460</v>
      </c>
    </row>
    <row customHeight="1" ht="11.25">
      <c r="A17" s="0" t="s">
        <v>16</v>
      </c>
      <c r="B17" s="0" t="s">
        <v>2474</v>
      </c>
      <c r="C17" s="0" t="s">
        <v>2475</v>
      </c>
      <c r="D17" s="0" t="s">
        <v>2478</v>
      </c>
      <c r="E17" s="0" t="s">
        <v>2479</v>
      </c>
      <c r="F17" s="0" t="s">
        <v>2450</v>
      </c>
      <c r="G17" s="0" t="s">
        <v>1466</v>
      </c>
    </row>
    <row customHeight="1" ht="11.25">
      <c r="A18" s="0" t="s">
        <v>16</v>
      </c>
      <c r="B18" s="0" t="s">
        <v>2474</v>
      </c>
      <c r="C18" s="0" t="s">
        <v>2475</v>
      </c>
      <c r="D18" s="0" t="s">
        <v>2474</v>
      </c>
      <c r="E18" s="0" t="s">
        <v>2475</v>
      </c>
      <c r="F18" s="0" t="s">
        <v>2457</v>
      </c>
      <c r="G18" s="0" t="s">
        <v>1478</v>
      </c>
    </row>
    <row customHeight="1" ht="11.25">
      <c r="A19" s="0" t="s">
        <v>16</v>
      </c>
      <c r="B19" s="0" t="s">
        <v>2474</v>
      </c>
      <c r="C19" s="0" t="s">
        <v>2475</v>
      </c>
      <c r="D19" s="0" t="s">
        <v>2480</v>
      </c>
      <c r="E19" s="0" t="s">
        <v>2481</v>
      </c>
      <c r="F19" s="0" t="s">
        <v>2450</v>
      </c>
      <c r="G19" s="0" t="s">
        <v>1492</v>
      </c>
    </row>
    <row customHeight="1" ht="11.25">
      <c r="A20" s="0" t="s">
        <v>16</v>
      </c>
      <c r="B20" s="0" t="s">
        <v>2474</v>
      </c>
      <c r="C20" s="0" t="s">
        <v>2475</v>
      </c>
      <c r="D20" s="0" t="s">
        <v>2482</v>
      </c>
      <c r="E20" s="0" t="s">
        <v>2483</v>
      </c>
      <c r="F20" s="0" t="s">
        <v>2450</v>
      </c>
      <c r="G20" s="0" t="s">
        <v>1504</v>
      </c>
    </row>
    <row customHeight="1" ht="11.25">
      <c r="A21" s="0" t="s">
        <v>16</v>
      </c>
      <c r="B21" s="0" t="s">
        <v>2474</v>
      </c>
      <c r="C21" s="0" t="s">
        <v>2475</v>
      </c>
      <c r="D21" s="0" t="s">
        <v>2484</v>
      </c>
      <c r="E21" s="0" t="s">
        <v>2485</v>
      </c>
      <c r="F21" s="0" t="s">
        <v>2450</v>
      </c>
      <c r="G21" s="0" t="s">
        <v>1513</v>
      </c>
    </row>
    <row customHeight="1" ht="11.25">
      <c r="A22" s="0" t="s">
        <v>16</v>
      </c>
      <c r="B22" s="0" t="s">
        <v>2474</v>
      </c>
      <c r="C22" s="0" t="s">
        <v>2475</v>
      </c>
      <c r="D22" s="0" t="s">
        <v>2486</v>
      </c>
      <c r="E22" s="0" t="s">
        <v>2487</v>
      </c>
      <c r="F22" s="0" t="s">
        <v>2450</v>
      </c>
      <c r="G22" s="0" t="s">
        <v>1529</v>
      </c>
    </row>
    <row customHeight="1" ht="11.25">
      <c r="A23" s="0" t="s">
        <v>16</v>
      </c>
      <c r="B23" s="0" t="s">
        <v>2488</v>
      </c>
      <c r="C23" s="0" t="s">
        <v>2489</v>
      </c>
      <c r="D23" s="0" t="s">
        <v>2490</v>
      </c>
      <c r="E23" s="0" t="s">
        <v>2491</v>
      </c>
      <c r="F23" s="0" t="s">
        <v>2450</v>
      </c>
      <c r="G23" s="0" t="s">
        <v>1536</v>
      </c>
    </row>
    <row customHeight="1" ht="11.25">
      <c r="A24" s="0" t="s">
        <v>16</v>
      </c>
      <c r="B24" s="0" t="s">
        <v>2488</v>
      </c>
      <c r="C24" s="0" t="s">
        <v>2489</v>
      </c>
      <c r="D24" s="0" t="s">
        <v>2492</v>
      </c>
      <c r="E24" s="0" t="s">
        <v>2493</v>
      </c>
      <c r="F24" s="0" t="s">
        <v>2450</v>
      </c>
      <c r="G24" s="0" t="s">
        <v>1544</v>
      </c>
    </row>
    <row customHeight="1" ht="11.25">
      <c r="A25" s="0" t="s">
        <v>16</v>
      </c>
      <c r="B25" s="0" t="s">
        <v>2488</v>
      </c>
      <c r="C25" s="0" t="s">
        <v>2489</v>
      </c>
      <c r="D25" s="0" t="s">
        <v>2494</v>
      </c>
      <c r="E25" s="0" t="s">
        <v>2495</v>
      </c>
      <c r="F25" s="0" t="s">
        <v>2450</v>
      </c>
      <c r="G25" s="0" t="s">
        <v>1551</v>
      </c>
    </row>
    <row customHeight="1" ht="11.25">
      <c r="A26" s="0" t="s">
        <v>16</v>
      </c>
      <c r="B26" s="0" t="s">
        <v>2488</v>
      </c>
      <c r="C26" s="0" t="s">
        <v>2489</v>
      </c>
      <c r="D26" s="0" t="s">
        <v>2496</v>
      </c>
      <c r="E26" s="0" t="s">
        <v>2497</v>
      </c>
      <c r="F26" s="0" t="s">
        <v>2450</v>
      </c>
      <c r="G26" s="0" t="s">
        <v>1555</v>
      </c>
    </row>
    <row customHeight="1" ht="11.25">
      <c r="A27" s="0" t="s">
        <v>16</v>
      </c>
      <c r="B27" s="0" t="s">
        <v>2488</v>
      </c>
      <c r="C27" s="0" t="s">
        <v>2489</v>
      </c>
      <c r="D27" s="0" t="s">
        <v>2498</v>
      </c>
      <c r="E27" s="0" t="s">
        <v>2499</v>
      </c>
      <c r="F27" s="0" t="s">
        <v>2450</v>
      </c>
      <c r="G27" s="0" t="s">
        <v>1560</v>
      </c>
    </row>
    <row customHeight="1" ht="11.25">
      <c r="A28" s="0" t="s">
        <v>16</v>
      </c>
      <c r="B28" s="0" t="s">
        <v>2488</v>
      </c>
      <c r="C28" s="0" t="s">
        <v>2489</v>
      </c>
      <c r="D28" s="0" t="s">
        <v>2500</v>
      </c>
      <c r="E28" s="0" t="s">
        <v>2501</v>
      </c>
      <c r="F28" s="0" t="s">
        <v>2450</v>
      </c>
      <c r="G28" s="0" t="s">
        <v>1568</v>
      </c>
    </row>
    <row customHeight="1" ht="11.25">
      <c r="A29" s="0" t="s">
        <v>16</v>
      </c>
      <c r="B29" s="0" t="s">
        <v>2488</v>
      </c>
      <c r="C29" s="0" t="s">
        <v>2489</v>
      </c>
      <c r="D29" s="0" t="s">
        <v>2488</v>
      </c>
      <c r="E29" s="0" t="s">
        <v>2489</v>
      </c>
      <c r="F29" s="0" t="s">
        <v>2457</v>
      </c>
      <c r="G29" s="0" t="s">
        <v>1570</v>
      </c>
    </row>
    <row customHeight="1" ht="11.25">
      <c r="A30" s="0" t="s">
        <v>16</v>
      </c>
      <c r="B30" s="0" t="s">
        <v>2488</v>
      </c>
      <c r="C30" s="0" t="s">
        <v>2489</v>
      </c>
      <c r="D30" s="0" t="s">
        <v>2502</v>
      </c>
      <c r="E30" s="0" t="s">
        <v>2503</v>
      </c>
      <c r="F30" s="0" t="s">
        <v>2450</v>
      </c>
      <c r="G30" s="0" t="s">
        <v>1573</v>
      </c>
    </row>
    <row customHeight="1" ht="11.25">
      <c r="A31" s="0" t="s">
        <v>16</v>
      </c>
      <c r="B31" s="0" t="s">
        <v>2488</v>
      </c>
      <c r="C31" s="0" t="s">
        <v>2489</v>
      </c>
      <c r="D31" s="0" t="s">
        <v>2504</v>
      </c>
      <c r="E31" s="0" t="s">
        <v>2505</v>
      </c>
      <c r="F31" s="0" t="s">
        <v>2450</v>
      </c>
      <c r="G31" s="0" t="s">
        <v>1579</v>
      </c>
    </row>
    <row customHeight="1" ht="11.25">
      <c r="A32" s="0" t="s">
        <v>16</v>
      </c>
      <c r="B32" s="0" t="s">
        <v>2488</v>
      </c>
      <c r="C32" s="0" t="s">
        <v>2489</v>
      </c>
      <c r="D32" s="0" t="s">
        <v>2506</v>
      </c>
      <c r="E32" s="0" t="s">
        <v>2507</v>
      </c>
      <c r="F32" s="0" t="s">
        <v>2450</v>
      </c>
      <c r="G32" s="0" t="s">
        <v>1581</v>
      </c>
    </row>
    <row customHeight="1" ht="11.25">
      <c r="A33" s="0" t="s">
        <v>16</v>
      </c>
      <c r="B33" s="0" t="s">
        <v>2488</v>
      </c>
      <c r="C33" s="0" t="s">
        <v>2489</v>
      </c>
      <c r="D33" s="0" t="s">
        <v>2508</v>
      </c>
      <c r="E33" s="0" t="s">
        <v>2509</v>
      </c>
      <c r="F33" s="0" t="s">
        <v>2450</v>
      </c>
      <c r="G33" s="0" t="s">
        <v>1583</v>
      </c>
    </row>
    <row customHeight="1" ht="11.25">
      <c r="A34" s="0" t="s">
        <v>16</v>
      </c>
      <c r="B34" s="0" t="s">
        <v>2510</v>
      </c>
      <c r="C34" s="0" t="s">
        <v>2511</v>
      </c>
      <c r="D34" s="0" t="s">
        <v>2512</v>
      </c>
      <c r="E34" s="0" t="s">
        <v>2513</v>
      </c>
      <c r="F34" s="0" t="s">
        <v>2450</v>
      </c>
      <c r="G34" s="0" t="s">
        <v>1585</v>
      </c>
    </row>
    <row customHeight="1" ht="11.25">
      <c r="A35" s="0" t="s">
        <v>16</v>
      </c>
      <c r="B35" s="0" t="s">
        <v>2510</v>
      </c>
      <c r="C35" s="0" t="s">
        <v>2511</v>
      </c>
      <c r="D35" s="0" t="s">
        <v>2514</v>
      </c>
      <c r="E35" s="0" t="s">
        <v>2515</v>
      </c>
      <c r="F35" s="0" t="s">
        <v>2450</v>
      </c>
      <c r="G35" s="0" t="s">
        <v>1590</v>
      </c>
    </row>
    <row customHeight="1" ht="11.25">
      <c r="A36" s="0" t="s">
        <v>16</v>
      </c>
      <c r="B36" s="0" t="s">
        <v>2510</v>
      </c>
      <c r="C36" s="0" t="s">
        <v>2511</v>
      </c>
      <c r="D36" s="0" t="s">
        <v>2516</v>
      </c>
      <c r="E36" s="0" t="s">
        <v>2517</v>
      </c>
      <c r="F36" s="0" t="s">
        <v>2450</v>
      </c>
      <c r="G36" s="0" t="s">
        <v>1595</v>
      </c>
    </row>
    <row customHeight="1" ht="11.25">
      <c r="A37" s="0" t="s">
        <v>16</v>
      </c>
      <c r="B37" s="0" t="s">
        <v>2510</v>
      </c>
      <c r="C37" s="0" t="s">
        <v>2511</v>
      </c>
      <c r="D37" s="0" t="s">
        <v>2518</v>
      </c>
      <c r="E37" s="0" t="s">
        <v>2519</v>
      </c>
      <c r="F37" s="0" t="s">
        <v>2450</v>
      </c>
      <c r="G37" s="0" t="s">
        <v>1599</v>
      </c>
    </row>
    <row customHeight="1" ht="11.25">
      <c r="A38" s="0" t="s">
        <v>16</v>
      </c>
      <c r="B38" s="0" t="s">
        <v>2510</v>
      </c>
      <c r="C38" s="0" t="s">
        <v>2511</v>
      </c>
      <c r="D38" s="0" t="s">
        <v>2520</v>
      </c>
      <c r="E38" s="0" t="s">
        <v>2521</v>
      </c>
      <c r="F38" s="0" t="s">
        <v>2450</v>
      </c>
      <c r="G38" s="0" t="s">
        <v>1607</v>
      </c>
    </row>
    <row customHeight="1" ht="11.25">
      <c r="A39" s="0" t="s">
        <v>16</v>
      </c>
      <c r="B39" s="0" t="s">
        <v>2510</v>
      </c>
      <c r="C39" s="0" t="s">
        <v>2511</v>
      </c>
      <c r="D39" s="0" t="s">
        <v>2522</v>
      </c>
      <c r="E39" s="0" t="s">
        <v>2523</v>
      </c>
      <c r="F39" s="0" t="s">
        <v>2450</v>
      </c>
      <c r="G39" s="0" t="s">
        <v>1613</v>
      </c>
    </row>
    <row customHeight="1" ht="11.25">
      <c r="A40" s="0" t="s">
        <v>16</v>
      </c>
      <c r="B40" s="0" t="s">
        <v>2510</v>
      </c>
      <c r="C40" s="0" t="s">
        <v>2511</v>
      </c>
      <c r="D40" s="0" t="s">
        <v>2524</v>
      </c>
      <c r="E40" s="0" t="s">
        <v>2525</v>
      </c>
      <c r="F40" s="0" t="s">
        <v>2450</v>
      </c>
      <c r="G40" s="0" t="s">
        <v>1618</v>
      </c>
    </row>
    <row customHeight="1" ht="11.25">
      <c r="A41" s="0" t="s">
        <v>16</v>
      </c>
      <c r="B41" s="0" t="s">
        <v>2510</v>
      </c>
      <c r="C41" s="0" t="s">
        <v>2511</v>
      </c>
      <c r="D41" s="0" t="s">
        <v>2526</v>
      </c>
      <c r="E41" s="0" t="s">
        <v>2527</v>
      </c>
      <c r="F41" s="0" t="s">
        <v>2450</v>
      </c>
      <c r="G41" s="0" t="s">
        <v>1622</v>
      </c>
    </row>
    <row customHeight="1" ht="11.25">
      <c r="A42" s="0" t="s">
        <v>16</v>
      </c>
      <c r="B42" s="0" t="s">
        <v>2510</v>
      </c>
      <c r="C42" s="0" t="s">
        <v>2511</v>
      </c>
      <c r="D42" s="0" t="s">
        <v>2510</v>
      </c>
      <c r="E42" s="0" t="s">
        <v>2511</v>
      </c>
      <c r="F42" s="0" t="s">
        <v>2457</v>
      </c>
      <c r="G42" s="0" t="s">
        <v>1625</v>
      </c>
    </row>
    <row customHeight="1" ht="11.25">
      <c r="A43" s="0" t="s">
        <v>16</v>
      </c>
      <c r="B43" s="0" t="s">
        <v>2510</v>
      </c>
      <c r="C43" s="0" t="s">
        <v>2511</v>
      </c>
      <c r="D43" s="0" t="s">
        <v>2528</v>
      </c>
      <c r="E43" s="0" t="s">
        <v>2529</v>
      </c>
      <c r="F43" s="0" t="s">
        <v>2450</v>
      </c>
      <c r="G43" s="0" t="s">
        <v>1632</v>
      </c>
    </row>
    <row customHeight="1" ht="11.25">
      <c r="A44" s="0" t="s">
        <v>16</v>
      </c>
      <c r="B44" s="0" t="s">
        <v>2530</v>
      </c>
      <c r="C44" s="0" t="s">
        <v>2531</v>
      </c>
      <c r="D44" s="0" t="s">
        <v>2532</v>
      </c>
      <c r="E44" s="0" t="s">
        <v>2533</v>
      </c>
      <c r="F44" s="0" t="s">
        <v>2450</v>
      </c>
      <c r="G44" s="0" t="s">
        <v>1641</v>
      </c>
    </row>
    <row customHeight="1" ht="11.25">
      <c r="A45" s="0" t="s">
        <v>16</v>
      </c>
      <c r="B45" s="0" t="s">
        <v>2530</v>
      </c>
      <c r="C45" s="0" t="s">
        <v>2531</v>
      </c>
      <c r="D45" s="0" t="s">
        <v>2534</v>
      </c>
      <c r="E45" s="0" t="s">
        <v>2535</v>
      </c>
      <c r="F45" s="0" t="s">
        <v>2450</v>
      </c>
      <c r="G45" s="0" t="s">
        <v>1646</v>
      </c>
    </row>
    <row customHeight="1" ht="11.25">
      <c r="A46" s="0" t="s">
        <v>16</v>
      </c>
      <c r="B46" s="0" t="s">
        <v>2530</v>
      </c>
      <c r="C46" s="0" t="s">
        <v>2531</v>
      </c>
      <c r="D46" s="0" t="s">
        <v>2536</v>
      </c>
      <c r="E46" s="0" t="s">
        <v>2537</v>
      </c>
      <c r="F46" s="0" t="s">
        <v>2450</v>
      </c>
      <c r="G46" s="0" t="s">
        <v>1649</v>
      </c>
    </row>
    <row customHeight="1" ht="11.25">
      <c r="A47" s="0" t="s">
        <v>16</v>
      </c>
      <c r="B47" s="0" t="s">
        <v>2530</v>
      </c>
      <c r="C47" s="0" t="s">
        <v>2531</v>
      </c>
      <c r="D47" s="0" t="s">
        <v>2530</v>
      </c>
      <c r="E47" s="0" t="s">
        <v>2531</v>
      </c>
      <c r="F47" s="0" t="s">
        <v>2457</v>
      </c>
      <c r="G47" s="0" t="s">
        <v>1655</v>
      </c>
    </row>
    <row customHeight="1" ht="11.25">
      <c r="A48" s="0" t="s">
        <v>16</v>
      </c>
      <c r="B48" s="0" t="s">
        <v>2530</v>
      </c>
      <c r="C48" s="0" t="s">
        <v>2531</v>
      </c>
      <c r="D48" s="0" t="s">
        <v>2538</v>
      </c>
      <c r="E48" s="0" t="s">
        <v>2539</v>
      </c>
      <c r="F48" s="0" t="s">
        <v>2450</v>
      </c>
      <c r="G48" s="0" t="s">
        <v>1660</v>
      </c>
    </row>
    <row customHeight="1" ht="11.25">
      <c r="A49" s="0" t="s">
        <v>16</v>
      </c>
      <c r="B49" s="0" t="s">
        <v>2530</v>
      </c>
      <c r="C49" s="0" t="s">
        <v>2531</v>
      </c>
      <c r="D49" s="0" t="s">
        <v>2540</v>
      </c>
      <c r="E49" s="0" t="s">
        <v>2541</v>
      </c>
      <c r="F49" s="0" t="s">
        <v>2450</v>
      </c>
      <c r="G49" s="0" t="s">
        <v>1663</v>
      </c>
    </row>
    <row customHeight="1" ht="11.25">
      <c r="A50" s="0" t="s">
        <v>16</v>
      </c>
      <c r="B50" s="0" t="s">
        <v>2530</v>
      </c>
      <c r="C50" s="0" t="s">
        <v>2531</v>
      </c>
      <c r="D50" s="0" t="s">
        <v>2542</v>
      </c>
      <c r="E50" s="0" t="s">
        <v>2543</v>
      </c>
      <c r="F50" s="0" t="s">
        <v>2450</v>
      </c>
      <c r="G50" s="0" t="s">
        <v>1667</v>
      </c>
    </row>
    <row customHeight="1" ht="11.25">
      <c r="A51" s="0" t="s">
        <v>16</v>
      </c>
      <c r="B51" s="0" t="s">
        <v>2530</v>
      </c>
      <c r="C51" s="0" t="s">
        <v>2531</v>
      </c>
      <c r="D51" s="0" t="s">
        <v>2544</v>
      </c>
      <c r="E51" s="0" t="s">
        <v>2545</v>
      </c>
      <c r="F51" s="0" t="s">
        <v>2450</v>
      </c>
      <c r="G51" s="0" t="s">
        <v>1671</v>
      </c>
    </row>
    <row customHeight="1" ht="11.25">
      <c r="A52" s="0" t="s">
        <v>16</v>
      </c>
      <c r="B52" s="0" t="s">
        <v>2546</v>
      </c>
      <c r="C52" s="0" t="s">
        <v>2547</v>
      </c>
      <c r="D52" s="0" t="s">
        <v>2548</v>
      </c>
      <c r="E52" s="0" t="s">
        <v>2549</v>
      </c>
      <c r="F52" s="0" t="s">
        <v>2450</v>
      </c>
      <c r="G52" s="0" t="s">
        <v>1675</v>
      </c>
    </row>
    <row customHeight="1" ht="11.25">
      <c r="A53" s="0" t="s">
        <v>16</v>
      </c>
      <c r="B53" s="0" t="s">
        <v>2546</v>
      </c>
      <c r="C53" s="0" t="s">
        <v>2547</v>
      </c>
      <c r="D53" s="0" t="s">
        <v>2550</v>
      </c>
      <c r="E53" s="0" t="s">
        <v>2551</v>
      </c>
      <c r="F53" s="0" t="s">
        <v>2450</v>
      </c>
      <c r="G53" s="0" t="s">
        <v>1677</v>
      </c>
    </row>
    <row customHeight="1" ht="11.25">
      <c r="A54" s="0" t="s">
        <v>16</v>
      </c>
      <c r="B54" s="0" t="s">
        <v>2546</v>
      </c>
      <c r="C54" s="0" t="s">
        <v>2547</v>
      </c>
      <c r="D54" s="0" t="s">
        <v>2552</v>
      </c>
      <c r="E54" s="0" t="s">
        <v>2553</v>
      </c>
      <c r="F54" s="0" t="s">
        <v>2450</v>
      </c>
      <c r="G54" s="0" t="s">
        <v>1680</v>
      </c>
    </row>
    <row customHeight="1" ht="11.25">
      <c r="A55" s="0" t="s">
        <v>16</v>
      </c>
      <c r="B55" s="0" t="s">
        <v>2546</v>
      </c>
      <c r="C55" s="0" t="s">
        <v>2547</v>
      </c>
      <c r="D55" s="0" t="s">
        <v>2554</v>
      </c>
      <c r="E55" s="0" t="s">
        <v>2555</v>
      </c>
      <c r="F55" s="0" t="s">
        <v>2450</v>
      </c>
      <c r="G55" s="0" t="s">
        <v>1684</v>
      </c>
    </row>
    <row customHeight="1" ht="11.25">
      <c r="A56" s="0" t="s">
        <v>16</v>
      </c>
      <c r="B56" s="0" t="s">
        <v>2546</v>
      </c>
      <c r="C56" s="0" t="s">
        <v>2547</v>
      </c>
      <c r="D56" s="0" t="s">
        <v>2556</v>
      </c>
      <c r="E56" s="0" t="s">
        <v>2557</v>
      </c>
      <c r="F56" s="0" t="s">
        <v>2450</v>
      </c>
      <c r="G56" s="0" t="s">
        <v>1687</v>
      </c>
    </row>
    <row customHeight="1" ht="11.25">
      <c r="A57" s="0" t="s">
        <v>16</v>
      </c>
      <c r="B57" s="0" t="s">
        <v>2546</v>
      </c>
      <c r="C57" s="0" t="s">
        <v>2547</v>
      </c>
      <c r="D57" s="0" t="s">
        <v>2558</v>
      </c>
      <c r="E57" s="0" t="s">
        <v>2559</v>
      </c>
      <c r="F57" s="0" t="s">
        <v>2450</v>
      </c>
      <c r="G57" s="0" t="s">
        <v>1690</v>
      </c>
    </row>
    <row customHeight="1" ht="11.25">
      <c r="A58" s="0" t="s">
        <v>16</v>
      </c>
      <c r="B58" s="0" t="s">
        <v>2546</v>
      </c>
      <c r="C58" s="0" t="s">
        <v>2547</v>
      </c>
      <c r="D58" s="0" t="s">
        <v>2546</v>
      </c>
      <c r="E58" s="0" t="s">
        <v>2547</v>
      </c>
      <c r="F58" s="0" t="s">
        <v>2457</v>
      </c>
      <c r="G58" s="0" t="s">
        <v>1693</v>
      </c>
    </row>
    <row customHeight="1" ht="11.25">
      <c r="A59" s="0" t="s">
        <v>16</v>
      </c>
      <c r="B59" s="0" t="s">
        <v>2546</v>
      </c>
      <c r="C59" s="0" t="s">
        <v>2547</v>
      </c>
      <c r="D59" s="0" t="s">
        <v>2560</v>
      </c>
      <c r="E59" s="0" t="s">
        <v>2561</v>
      </c>
      <c r="F59" s="0" t="s">
        <v>2450</v>
      </c>
      <c r="G59" s="0" t="s">
        <v>1697</v>
      </c>
    </row>
    <row customHeight="1" ht="11.25">
      <c r="A60" s="0" t="s">
        <v>16</v>
      </c>
      <c r="B60" s="0" t="s">
        <v>2546</v>
      </c>
      <c r="C60" s="0" t="s">
        <v>2547</v>
      </c>
      <c r="D60" s="0" t="s">
        <v>2562</v>
      </c>
      <c r="E60" s="0" t="s">
        <v>2563</v>
      </c>
      <c r="F60" s="0" t="s">
        <v>2450</v>
      </c>
      <c r="G60" s="0" t="s">
        <v>1700</v>
      </c>
    </row>
    <row customHeight="1" ht="11.25">
      <c r="A61" s="0" t="s">
        <v>16</v>
      </c>
      <c r="B61" s="0" t="s">
        <v>2546</v>
      </c>
      <c r="C61" s="0" t="s">
        <v>2547</v>
      </c>
      <c r="D61" s="0" t="s">
        <v>2564</v>
      </c>
      <c r="E61" s="0" t="s">
        <v>2565</v>
      </c>
      <c r="F61" s="0" t="s">
        <v>2450</v>
      </c>
      <c r="G61" s="0" t="s">
        <v>2566</v>
      </c>
    </row>
    <row customHeight="1" ht="11.25">
      <c r="A62" s="0" t="s">
        <v>16</v>
      </c>
      <c r="B62" s="0" t="s">
        <v>2546</v>
      </c>
      <c r="C62" s="0" t="s">
        <v>2547</v>
      </c>
      <c r="D62" s="0" t="s">
        <v>2567</v>
      </c>
      <c r="E62" s="0" t="s">
        <v>2568</v>
      </c>
      <c r="F62" s="0" t="s">
        <v>2450</v>
      </c>
      <c r="G62" s="0" t="s">
        <v>2569</v>
      </c>
    </row>
    <row customHeight="1" ht="11.25">
      <c r="A63" s="0" t="s">
        <v>16</v>
      </c>
      <c r="B63" s="0" t="s">
        <v>2546</v>
      </c>
      <c r="C63" s="0" t="s">
        <v>2547</v>
      </c>
      <c r="D63" s="0" t="s">
        <v>2570</v>
      </c>
      <c r="E63" s="0" t="s">
        <v>2571</v>
      </c>
      <c r="F63" s="0" t="s">
        <v>2450</v>
      </c>
      <c r="G63" s="0" t="s">
        <v>2572</v>
      </c>
    </row>
    <row customHeight="1" ht="11.25">
      <c r="A64" s="0" t="s">
        <v>16</v>
      </c>
      <c r="B64" s="0" t="s">
        <v>2573</v>
      </c>
      <c r="C64" s="0" t="s">
        <v>2574</v>
      </c>
      <c r="D64" s="0" t="s">
        <v>2575</v>
      </c>
      <c r="E64" s="0" t="s">
        <v>2576</v>
      </c>
      <c r="F64" s="0" t="s">
        <v>2450</v>
      </c>
      <c r="G64" s="0" t="s">
        <v>2577</v>
      </c>
    </row>
    <row customHeight="1" ht="11.25">
      <c r="A65" s="0" t="s">
        <v>16</v>
      </c>
      <c r="B65" s="0" t="s">
        <v>2573</v>
      </c>
      <c r="C65" s="0" t="s">
        <v>2574</v>
      </c>
      <c r="D65" s="0" t="s">
        <v>2578</v>
      </c>
      <c r="E65" s="0" t="s">
        <v>2579</v>
      </c>
      <c r="F65" s="0" t="s">
        <v>2450</v>
      </c>
      <c r="G65" s="0" t="s">
        <v>2580</v>
      </c>
    </row>
    <row customHeight="1" ht="11.25">
      <c r="A66" s="0" t="s">
        <v>16</v>
      </c>
      <c r="B66" s="0" t="s">
        <v>2573</v>
      </c>
      <c r="C66" s="0" t="s">
        <v>2574</v>
      </c>
      <c r="D66" s="0" t="s">
        <v>2581</v>
      </c>
      <c r="E66" s="0" t="s">
        <v>2582</v>
      </c>
      <c r="F66" s="0" t="s">
        <v>2450</v>
      </c>
      <c r="G66" s="0" t="s">
        <v>2583</v>
      </c>
    </row>
    <row customHeight="1" ht="11.25">
      <c r="A67" s="0" t="s">
        <v>16</v>
      </c>
      <c r="B67" s="0" t="s">
        <v>2573</v>
      </c>
      <c r="C67" s="0" t="s">
        <v>2574</v>
      </c>
      <c r="D67" s="0" t="s">
        <v>2584</v>
      </c>
      <c r="E67" s="0" t="s">
        <v>2585</v>
      </c>
      <c r="F67" s="0" t="s">
        <v>2450</v>
      </c>
      <c r="G67" s="0" t="s">
        <v>2018</v>
      </c>
    </row>
    <row customHeight="1" ht="11.25">
      <c r="A68" s="0" t="s">
        <v>16</v>
      </c>
      <c r="B68" s="0" t="s">
        <v>2573</v>
      </c>
      <c r="C68" s="0" t="s">
        <v>2574</v>
      </c>
      <c r="D68" s="0" t="s">
        <v>2586</v>
      </c>
      <c r="E68" s="0" t="s">
        <v>2587</v>
      </c>
      <c r="F68" s="0" t="s">
        <v>2450</v>
      </c>
      <c r="G68" s="0" t="s">
        <v>2588</v>
      </c>
    </row>
    <row customHeight="1" ht="11.25">
      <c r="A69" s="0" t="s">
        <v>16</v>
      </c>
      <c r="B69" s="0" t="s">
        <v>2573</v>
      </c>
      <c r="C69" s="0" t="s">
        <v>2574</v>
      </c>
      <c r="D69" s="0" t="s">
        <v>2589</v>
      </c>
      <c r="E69" s="0" t="s">
        <v>2590</v>
      </c>
      <c r="F69" s="0" t="s">
        <v>2450</v>
      </c>
      <c r="G69" s="0" t="s">
        <v>2221</v>
      </c>
    </row>
    <row customHeight="1" ht="11.25">
      <c r="A70" s="0" t="s">
        <v>16</v>
      </c>
      <c r="B70" s="0" t="s">
        <v>2573</v>
      </c>
      <c r="C70" s="0" t="s">
        <v>2574</v>
      </c>
      <c r="D70" s="0" t="s">
        <v>2591</v>
      </c>
      <c r="E70" s="0" t="s">
        <v>2592</v>
      </c>
      <c r="F70" s="0" t="s">
        <v>2450</v>
      </c>
      <c r="G70" s="0" t="s">
        <v>2593</v>
      </c>
    </row>
    <row customHeight="1" ht="11.25">
      <c r="A71" s="0" t="s">
        <v>16</v>
      </c>
      <c r="B71" s="0" t="s">
        <v>2573</v>
      </c>
      <c r="C71" s="0" t="s">
        <v>2574</v>
      </c>
      <c r="D71" s="0" t="s">
        <v>2573</v>
      </c>
      <c r="E71" s="0" t="s">
        <v>2574</v>
      </c>
      <c r="F71" s="0" t="s">
        <v>2457</v>
      </c>
      <c r="G71" s="0" t="s">
        <v>2594</v>
      </c>
    </row>
    <row customHeight="1" ht="11.25">
      <c r="A72" s="0" t="s">
        <v>16</v>
      </c>
      <c r="B72" s="0" t="s">
        <v>2573</v>
      </c>
      <c r="C72" s="0" t="s">
        <v>2574</v>
      </c>
      <c r="D72" s="0" t="s">
        <v>2595</v>
      </c>
      <c r="E72" s="0" t="s">
        <v>2596</v>
      </c>
      <c r="F72" s="0" t="s">
        <v>2450</v>
      </c>
      <c r="G72" s="0" t="s">
        <v>2597</v>
      </c>
    </row>
    <row customHeight="1" ht="11.25">
      <c r="A73" s="0" t="s">
        <v>16</v>
      </c>
      <c r="B73" s="0" t="s">
        <v>2573</v>
      </c>
      <c r="C73" s="0" t="s">
        <v>2574</v>
      </c>
      <c r="D73" s="0" t="s">
        <v>2598</v>
      </c>
      <c r="E73" s="0" t="s">
        <v>2599</v>
      </c>
      <c r="F73" s="0" t="s">
        <v>2450</v>
      </c>
      <c r="G73" s="0" t="s">
        <v>2600</v>
      </c>
    </row>
    <row customHeight="1" ht="11.25">
      <c r="A74" s="0" t="s">
        <v>16</v>
      </c>
      <c r="B74" s="0" t="s">
        <v>2601</v>
      </c>
      <c r="C74" s="0" t="s">
        <v>2602</v>
      </c>
      <c r="D74" s="0" t="s">
        <v>2603</v>
      </c>
      <c r="E74" s="0" t="s">
        <v>2604</v>
      </c>
      <c r="F74" s="0" t="s">
        <v>2450</v>
      </c>
      <c r="G74" s="0" t="s">
        <v>2605</v>
      </c>
    </row>
    <row customHeight="1" ht="11.25">
      <c r="A75" s="0" t="s">
        <v>16</v>
      </c>
      <c r="B75" s="0" t="s">
        <v>2601</v>
      </c>
      <c r="C75" s="0" t="s">
        <v>2602</v>
      </c>
      <c r="D75" s="0" t="s">
        <v>2606</v>
      </c>
      <c r="E75" s="0" t="s">
        <v>2607</v>
      </c>
      <c r="F75" s="0" t="s">
        <v>2450</v>
      </c>
      <c r="G75" s="0" t="s">
        <v>2608</v>
      </c>
    </row>
    <row customHeight="1" ht="11.25">
      <c r="A76" s="0" t="s">
        <v>16</v>
      </c>
      <c r="B76" s="0" t="s">
        <v>2601</v>
      </c>
      <c r="C76" s="0" t="s">
        <v>2602</v>
      </c>
      <c r="D76" s="0" t="s">
        <v>2609</v>
      </c>
      <c r="E76" s="0" t="s">
        <v>2610</v>
      </c>
      <c r="F76" s="0" t="s">
        <v>2450</v>
      </c>
      <c r="G76" s="0" t="s">
        <v>2611</v>
      </c>
    </row>
    <row customHeight="1" ht="11.25">
      <c r="A77" s="0" t="s">
        <v>16</v>
      </c>
      <c r="B77" s="0" t="s">
        <v>2601</v>
      </c>
      <c r="C77" s="0" t="s">
        <v>2602</v>
      </c>
      <c r="D77" s="0" t="s">
        <v>2612</v>
      </c>
      <c r="E77" s="0" t="s">
        <v>2613</v>
      </c>
      <c r="F77" s="0" t="s">
        <v>2450</v>
      </c>
      <c r="G77" s="0" t="s">
        <v>2614</v>
      </c>
    </row>
    <row customHeight="1" ht="11.25">
      <c r="A78" s="0" t="s">
        <v>16</v>
      </c>
      <c r="B78" s="0" t="s">
        <v>2601</v>
      </c>
      <c r="C78" s="0" t="s">
        <v>2602</v>
      </c>
      <c r="D78" s="0" t="s">
        <v>2601</v>
      </c>
      <c r="E78" s="0" t="s">
        <v>2602</v>
      </c>
      <c r="F78" s="0" t="s">
        <v>2457</v>
      </c>
      <c r="G78" s="0" t="s">
        <v>2615</v>
      </c>
    </row>
    <row customHeight="1" ht="11.25">
      <c r="A79" s="0" t="s">
        <v>16</v>
      </c>
      <c r="B79" s="0" t="s">
        <v>2601</v>
      </c>
      <c r="C79" s="0" t="s">
        <v>2602</v>
      </c>
      <c r="D79" s="0" t="s">
        <v>2616</v>
      </c>
      <c r="E79" s="0" t="s">
        <v>2617</v>
      </c>
      <c r="F79" s="0" t="s">
        <v>2450</v>
      </c>
      <c r="G79" s="0" t="s">
        <v>2618</v>
      </c>
    </row>
    <row customHeight="1" ht="11.25">
      <c r="A80" s="0" t="s">
        <v>16</v>
      </c>
      <c r="B80" s="0" t="s">
        <v>2601</v>
      </c>
      <c r="C80" s="0" t="s">
        <v>2602</v>
      </c>
      <c r="D80" s="0" t="s">
        <v>2619</v>
      </c>
      <c r="E80" s="0" t="s">
        <v>2620</v>
      </c>
      <c r="F80" s="0" t="s">
        <v>2450</v>
      </c>
      <c r="G80" s="0" t="s">
        <v>2621</v>
      </c>
    </row>
    <row customHeight="1" ht="11.25">
      <c r="A81" s="0" t="s">
        <v>16</v>
      </c>
      <c r="B81" s="0" t="s">
        <v>2601</v>
      </c>
      <c r="C81" s="0" t="s">
        <v>2602</v>
      </c>
      <c r="D81" s="0" t="s">
        <v>2622</v>
      </c>
      <c r="E81" s="0" t="s">
        <v>2623</v>
      </c>
      <c r="F81" s="0" t="s">
        <v>2450</v>
      </c>
      <c r="G81" s="0" t="s">
        <v>2624</v>
      </c>
    </row>
    <row customHeight="1" ht="11.25">
      <c r="A82" s="0" t="s">
        <v>16</v>
      </c>
      <c r="B82" s="0" t="s">
        <v>2625</v>
      </c>
      <c r="C82" s="0" t="s">
        <v>2626</v>
      </c>
      <c r="D82" s="0" t="s">
        <v>2627</v>
      </c>
      <c r="E82" s="0" t="s">
        <v>2628</v>
      </c>
      <c r="F82" s="0" t="s">
        <v>2450</v>
      </c>
      <c r="G82" s="0" t="s">
        <v>2629</v>
      </c>
    </row>
    <row customHeight="1" ht="11.25">
      <c r="A83" s="0" t="s">
        <v>16</v>
      </c>
      <c r="B83" s="0" t="s">
        <v>2625</v>
      </c>
      <c r="C83" s="0" t="s">
        <v>2626</v>
      </c>
      <c r="D83" s="0" t="s">
        <v>2630</v>
      </c>
      <c r="E83" s="0" t="s">
        <v>2631</v>
      </c>
      <c r="F83" s="0" t="s">
        <v>2450</v>
      </c>
      <c r="G83" s="0" t="s">
        <v>2632</v>
      </c>
    </row>
    <row customHeight="1" ht="11.25">
      <c r="A84" s="0" t="s">
        <v>16</v>
      </c>
      <c r="B84" s="0" t="s">
        <v>2625</v>
      </c>
      <c r="C84" s="0" t="s">
        <v>2626</v>
      </c>
      <c r="D84" s="0" t="s">
        <v>2633</v>
      </c>
      <c r="E84" s="0" t="s">
        <v>2634</v>
      </c>
      <c r="F84" s="0" t="s">
        <v>2450</v>
      </c>
      <c r="G84" s="0" t="s">
        <v>2635</v>
      </c>
    </row>
    <row customHeight="1" ht="11.25">
      <c r="A85" s="0" t="s">
        <v>16</v>
      </c>
      <c r="B85" s="0" t="s">
        <v>2625</v>
      </c>
      <c r="C85" s="0" t="s">
        <v>2626</v>
      </c>
      <c r="D85" s="0" t="s">
        <v>2636</v>
      </c>
      <c r="E85" s="0" t="s">
        <v>2637</v>
      </c>
      <c r="F85" s="0" t="s">
        <v>2450</v>
      </c>
      <c r="G85" s="0" t="s">
        <v>2638</v>
      </c>
    </row>
    <row customHeight="1" ht="11.25">
      <c r="A86" s="0" t="s">
        <v>16</v>
      </c>
      <c r="B86" s="0" t="s">
        <v>2625</v>
      </c>
      <c r="C86" s="0" t="s">
        <v>2626</v>
      </c>
      <c r="D86" s="0" t="s">
        <v>2639</v>
      </c>
      <c r="E86" s="0" t="s">
        <v>2640</v>
      </c>
      <c r="F86" s="0" t="s">
        <v>2450</v>
      </c>
      <c r="G86" s="0" t="s">
        <v>2641</v>
      </c>
    </row>
    <row customHeight="1" ht="11.25">
      <c r="A87" s="0" t="s">
        <v>16</v>
      </c>
      <c r="B87" s="0" t="s">
        <v>2625</v>
      </c>
      <c r="C87" s="0" t="s">
        <v>2626</v>
      </c>
      <c r="D87" s="0" t="s">
        <v>2625</v>
      </c>
      <c r="E87" s="0" t="s">
        <v>2626</v>
      </c>
      <c r="F87" s="0" t="s">
        <v>2457</v>
      </c>
      <c r="G87" s="0" t="s">
        <v>2642</v>
      </c>
    </row>
    <row customHeight="1" ht="11.25">
      <c r="A88" s="0" t="s">
        <v>16</v>
      </c>
      <c r="B88" s="0" t="s">
        <v>2625</v>
      </c>
      <c r="C88" s="0" t="s">
        <v>2626</v>
      </c>
      <c r="D88" s="0" t="s">
        <v>2643</v>
      </c>
      <c r="E88" s="0" t="s">
        <v>2644</v>
      </c>
      <c r="F88" s="0" t="s">
        <v>2450</v>
      </c>
      <c r="G88" s="0" t="s">
        <v>2645</v>
      </c>
    </row>
    <row customHeight="1" ht="11.25">
      <c r="A89" s="0" t="s">
        <v>16</v>
      </c>
      <c r="B89" s="0" t="s">
        <v>2625</v>
      </c>
      <c r="C89" s="0" t="s">
        <v>2626</v>
      </c>
      <c r="D89" s="0" t="s">
        <v>2646</v>
      </c>
      <c r="E89" s="0" t="s">
        <v>2647</v>
      </c>
      <c r="F89" s="0" t="s">
        <v>2450</v>
      </c>
      <c r="G89" s="0" t="s">
        <v>2648</v>
      </c>
    </row>
    <row customHeight="1" ht="11.25">
      <c r="A90" s="0" t="s">
        <v>16</v>
      </c>
      <c r="B90" s="0" t="s">
        <v>2649</v>
      </c>
      <c r="C90" s="0" t="s">
        <v>2650</v>
      </c>
      <c r="D90" s="0" t="s">
        <v>2651</v>
      </c>
      <c r="E90" s="0" t="s">
        <v>2652</v>
      </c>
      <c r="F90" s="0" t="s">
        <v>2450</v>
      </c>
      <c r="G90" s="0" t="s">
        <v>2653</v>
      </c>
    </row>
    <row customHeight="1" ht="11.25">
      <c r="A91" s="0" t="s">
        <v>16</v>
      </c>
      <c r="B91" s="0" t="s">
        <v>2649</v>
      </c>
      <c r="C91" s="0" t="s">
        <v>2650</v>
      </c>
      <c r="D91" s="0" t="s">
        <v>2654</v>
      </c>
      <c r="E91" s="0" t="s">
        <v>2655</v>
      </c>
      <c r="F91" s="0" t="s">
        <v>2450</v>
      </c>
      <c r="G91" s="0" t="s">
        <v>2656</v>
      </c>
    </row>
    <row customHeight="1" ht="11.25">
      <c r="A92" s="0" t="s">
        <v>16</v>
      </c>
      <c r="B92" s="0" t="s">
        <v>2649</v>
      </c>
      <c r="C92" s="0" t="s">
        <v>2650</v>
      </c>
      <c r="D92" s="0" t="s">
        <v>2657</v>
      </c>
      <c r="E92" s="0" t="s">
        <v>2658</v>
      </c>
      <c r="F92" s="0" t="s">
        <v>2450</v>
      </c>
      <c r="G92" s="0" t="s">
        <v>2659</v>
      </c>
    </row>
    <row customHeight="1" ht="11.25">
      <c r="A93" s="0" t="s">
        <v>16</v>
      </c>
      <c r="B93" s="0" t="s">
        <v>2649</v>
      </c>
      <c r="C93" s="0" t="s">
        <v>2650</v>
      </c>
      <c r="D93" s="0" t="s">
        <v>2660</v>
      </c>
      <c r="E93" s="0" t="s">
        <v>2661</v>
      </c>
      <c r="F93" s="0" t="s">
        <v>2450</v>
      </c>
      <c r="G93" s="0" t="s">
        <v>2662</v>
      </c>
    </row>
    <row customHeight="1" ht="11.25">
      <c r="A94" s="0" t="s">
        <v>16</v>
      </c>
      <c r="B94" s="0" t="s">
        <v>2649</v>
      </c>
      <c r="C94" s="0" t="s">
        <v>2650</v>
      </c>
      <c r="D94" s="0" t="s">
        <v>2663</v>
      </c>
      <c r="E94" s="0" t="s">
        <v>2664</v>
      </c>
      <c r="F94" s="0" t="s">
        <v>2450</v>
      </c>
      <c r="G94" s="0" t="s">
        <v>2665</v>
      </c>
    </row>
    <row customHeight="1" ht="11.25">
      <c r="A95" s="0" t="s">
        <v>16</v>
      </c>
      <c r="B95" s="0" t="s">
        <v>2649</v>
      </c>
      <c r="C95" s="0" t="s">
        <v>2650</v>
      </c>
      <c r="D95" s="0" t="s">
        <v>2666</v>
      </c>
      <c r="E95" s="0" t="s">
        <v>2667</v>
      </c>
      <c r="F95" s="0" t="s">
        <v>2450</v>
      </c>
      <c r="G95" s="0" t="s">
        <v>2668</v>
      </c>
    </row>
    <row customHeight="1" ht="11.25">
      <c r="A96" s="0" t="s">
        <v>16</v>
      </c>
      <c r="B96" s="0" t="s">
        <v>2649</v>
      </c>
      <c r="C96" s="0" t="s">
        <v>2650</v>
      </c>
      <c r="D96" s="0" t="s">
        <v>2669</v>
      </c>
      <c r="E96" s="0" t="s">
        <v>2670</v>
      </c>
      <c r="F96" s="0" t="s">
        <v>2450</v>
      </c>
      <c r="G96" s="0" t="s">
        <v>2671</v>
      </c>
    </row>
    <row customHeight="1" ht="11.25">
      <c r="A97" s="0" t="s">
        <v>16</v>
      </c>
      <c r="B97" s="0" t="s">
        <v>2649</v>
      </c>
      <c r="C97" s="0" t="s">
        <v>2650</v>
      </c>
      <c r="D97" s="0" t="s">
        <v>2672</v>
      </c>
      <c r="E97" s="0" t="s">
        <v>2673</v>
      </c>
      <c r="F97" s="0" t="s">
        <v>2450</v>
      </c>
      <c r="G97" s="0" t="s">
        <v>2674</v>
      </c>
    </row>
    <row customHeight="1" ht="11.25">
      <c r="A98" s="0" t="s">
        <v>16</v>
      </c>
      <c r="B98" s="0" t="s">
        <v>2649</v>
      </c>
      <c r="C98" s="0" t="s">
        <v>2650</v>
      </c>
      <c r="D98" s="0" t="s">
        <v>2675</v>
      </c>
      <c r="E98" s="0" t="s">
        <v>2676</v>
      </c>
      <c r="F98" s="0" t="s">
        <v>2450</v>
      </c>
      <c r="G98" s="0" t="s">
        <v>2677</v>
      </c>
    </row>
    <row customHeight="1" ht="11.25">
      <c r="A99" s="0" t="s">
        <v>16</v>
      </c>
      <c r="B99" s="0" t="s">
        <v>2649</v>
      </c>
      <c r="C99" s="0" t="s">
        <v>2650</v>
      </c>
      <c r="D99" s="0" t="s">
        <v>2678</v>
      </c>
      <c r="E99" s="0" t="s">
        <v>2679</v>
      </c>
      <c r="F99" s="0" t="s">
        <v>2450</v>
      </c>
      <c r="G99" s="0" t="s">
        <v>2680</v>
      </c>
    </row>
    <row customHeight="1" ht="11.25">
      <c r="A100" s="0" t="s">
        <v>16</v>
      </c>
      <c r="B100" s="0" t="s">
        <v>2649</v>
      </c>
      <c r="C100" s="0" t="s">
        <v>2650</v>
      </c>
      <c r="D100" s="0" t="s">
        <v>2681</v>
      </c>
      <c r="E100" s="0" t="s">
        <v>2682</v>
      </c>
      <c r="F100" s="0" t="s">
        <v>2450</v>
      </c>
      <c r="G100" s="0" t="s">
        <v>2683</v>
      </c>
    </row>
    <row customHeight="1" ht="11.25">
      <c r="A101" s="0" t="s">
        <v>16</v>
      </c>
      <c r="B101" s="0" t="s">
        <v>2649</v>
      </c>
      <c r="C101" s="0" t="s">
        <v>2650</v>
      </c>
      <c r="D101" s="0" t="s">
        <v>2649</v>
      </c>
      <c r="E101" s="0" t="s">
        <v>2650</v>
      </c>
      <c r="F101" s="0" t="s">
        <v>2457</v>
      </c>
      <c r="G101" s="0" t="s">
        <v>2684</v>
      </c>
    </row>
    <row customHeight="1" ht="11.25">
      <c r="A102" s="0" t="s">
        <v>16</v>
      </c>
      <c r="B102" s="0" t="s">
        <v>2649</v>
      </c>
      <c r="C102" s="0" t="s">
        <v>2650</v>
      </c>
      <c r="D102" s="0" t="s">
        <v>2685</v>
      </c>
      <c r="E102" s="0" t="s">
        <v>2686</v>
      </c>
      <c r="F102" s="0" t="s">
        <v>2450</v>
      </c>
      <c r="G102" s="0" t="s">
        <v>2687</v>
      </c>
    </row>
    <row customHeight="1" ht="11.25">
      <c r="A103" s="0" t="s">
        <v>16</v>
      </c>
      <c r="B103" s="0" t="s">
        <v>2649</v>
      </c>
      <c r="C103" s="0" t="s">
        <v>2650</v>
      </c>
      <c r="D103" s="0" t="s">
        <v>2688</v>
      </c>
      <c r="E103" s="0" t="s">
        <v>2689</v>
      </c>
      <c r="F103" s="0" t="s">
        <v>2450</v>
      </c>
      <c r="G103" s="0" t="s">
        <v>2690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A67D-1F99-EAA5-9AAB-87C7D43522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2710</v>
      </c>
      <c r="B1" s="838" t="s">
        <v>2711</v>
      </c>
      <c r="C1" s="838" t="s">
        <v>1162</v>
      </c>
    </row>
    <row customHeight="1" ht="11.25">
      <c r="A2" s="838">
        <v>4189678</v>
      </c>
      <c r="B2" s="838" t="s">
        <v>2712</v>
      </c>
      <c r="C2" s="838" t="s">
        <v>2713</v>
      </c>
    </row>
    <row customHeight="1" ht="11.25">
      <c r="A3" s="838">
        <v>4190415</v>
      </c>
      <c r="B3" s="838" t="s">
        <v>2714</v>
      </c>
      <c r="C3" s="838" t="s">
        <v>2713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8CAF2-F919-0667-2C46-14740B8B49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2715</v>
      </c>
      <c r="B1" s="166" t="s">
        <v>2716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8BC75-49E5-8859-8958-E74328B02AD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2717</v>
      </c>
      <c r="B1" s="0" t="b">
        <v>1</v>
      </c>
    </row>
    <row customHeight="1" ht="11.25">
      <c r="A2" s="0" t="s">
        <v>2718</v>
      </c>
      <c r="B2" s="0" t="b">
        <v>0</v>
      </c>
    </row>
    <row customHeight="1" ht="11.25">
      <c r="A3" s="0" t="s">
        <v>2719</v>
      </c>
      <c r="B3" s="0" t="b">
        <v>0</v>
      </c>
    </row>
    <row customHeight="1" ht="11.25">
      <c r="A4" s="0" t="s">
        <v>2720</v>
      </c>
      <c r="B4" s="0" t="b">
        <v>0</v>
      </c>
    </row>
    <row customHeight="1" ht="11.25">
      <c r="A5" s="0" t="s">
        <v>2721</v>
      </c>
      <c r="B5" s="0" t="b">
        <v>1</v>
      </c>
    </row>
    <row customHeight="1" ht="11.25">
      <c r="A6" s="0" t="s">
        <v>2722</v>
      </c>
      <c r="B6" s="0" t="b">
        <v>0</v>
      </c>
    </row>
    <row customHeight="1" ht="11.25">
      <c r="A7" s="0" t="s">
        <v>2723</v>
      </c>
      <c r="B7" s="0" t="b">
        <v>0</v>
      </c>
    </row>
    <row customHeight="1" ht="11.25">
      <c r="A8" s="0" t="s">
        <v>2724</v>
      </c>
      <c r="B8" s="0" t="b">
        <v>0</v>
      </c>
    </row>
    <row customHeight="1" ht="11.25">
      <c r="A9" s="0" t="s">
        <v>2725</v>
      </c>
      <c r="B9" s="0" t="b">
        <v>0</v>
      </c>
    </row>
    <row customHeight="1" ht="11.25">
      <c r="A10" s="0" t="s">
        <v>2726</v>
      </c>
      <c r="B10" s="0" t="b">
        <v>0</v>
      </c>
    </row>
    <row customHeight="1" ht="11.25">
      <c r="A11" s="0" t="s">
        <v>2727</v>
      </c>
      <c r="B11" s="0" t="b">
        <v>1</v>
      </c>
    </row>
    <row customHeight="1" ht="11.25">
      <c r="A12" s="0" t="s">
        <v>2728</v>
      </c>
      <c r="B12" s="0" t="b">
        <v>0</v>
      </c>
    </row>
    <row customHeight="1" ht="11.25">
      <c r="A13" s="0" t="s">
        <v>2729</v>
      </c>
      <c r="B13" s="0" t="b">
        <v>0</v>
      </c>
    </row>
    <row customHeight="1" ht="11.25">
      <c r="A14" s="0" t="s">
        <v>2730</v>
      </c>
      <c r="B14" s="0" t="b">
        <v>0</v>
      </c>
    </row>
    <row customHeight="1" ht="11.25">
      <c r="A15" s="0" t="s">
        <v>2731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BCD71-3EB7-6128-757E-EA51FC86AC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C1B1E-EF33-FC01-9729-9837B0F7DF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2732</v>
      </c>
      <c r="B1" s="70" t="s">
        <v>2733</v>
      </c>
    </row>
    <row customHeight="1" ht="11.25">
      <c r="A2" s="67" t="s">
        <v>2734</v>
      </c>
      <c r="B2" s="67" t="s">
        <v>2735</v>
      </c>
    </row>
    <row customHeight="1" ht="11.25">
      <c r="A3" s="67" t="s">
        <v>2736</v>
      </c>
      <c r="B3" s="67" t="s">
        <v>2737</v>
      </c>
    </row>
    <row customHeight="1" ht="11.25">
      <c r="A4" s="67" t="s">
        <v>2738</v>
      </c>
      <c r="B4" s="67" t="s">
        <v>2739</v>
      </c>
    </row>
    <row customHeight="1" ht="11.25">
      <c r="A5" s="67" t="s">
        <v>2740</v>
      </c>
      <c r="B5" s="67" t="s">
        <v>2741</v>
      </c>
    </row>
    <row customHeight="1" ht="11.25">
      <c r="A6" s="67" t="s">
        <v>2742</v>
      </c>
      <c r="B6" s="67" t="s">
        <v>2743</v>
      </c>
    </row>
    <row customHeight="1" ht="11.25">
      <c r="A7" s="67" t="s">
        <v>2744</v>
      </c>
      <c r="B7" s="67" t="s">
        <v>2745</v>
      </c>
    </row>
    <row customHeight="1" ht="11.25">
      <c r="A8" s="67" t="s">
        <v>2746</v>
      </c>
      <c r="B8" s="67" t="s">
        <v>2747</v>
      </c>
    </row>
    <row customHeight="1" ht="11.25">
      <c r="A9" s="67" t="s">
        <v>2748</v>
      </c>
      <c r="B9" s="67" t="s">
        <v>2749</v>
      </c>
    </row>
    <row customHeight="1" ht="11.25">
      <c r="A10" s="67" t="s">
        <v>2750</v>
      </c>
      <c r="B10" s="67" t="s">
        <v>2751</v>
      </c>
    </row>
    <row customHeight="1" ht="11.25">
      <c r="A11" s="67" t="s">
        <v>2752</v>
      </c>
      <c r="B11" s="67" t="s">
        <v>2753</v>
      </c>
    </row>
    <row customHeight="1" ht="11.25">
      <c r="A12" s="67" t="s">
        <v>2754</v>
      </c>
      <c r="B12" s="67" t="s">
        <v>2755</v>
      </c>
    </row>
    <row customHeight="1" ht="11.25">
      <c r="A13" s="67" t="s">
        <v>2756</v>
      </c>
      <c r="B13" s="67" t="s">
        <v>2757</v>
      </c>
    </row>
    <row customHeight="1" ht="11.25">
      <c r="A14" s="67" t="s">
        <v>2758</v>
      </c>
      <c r="B14" s="67" t="s">
        <v>2759</v>
      </c>
    </row>
    <row customHeight="1" ht="11.25">
      <c r="A15" s="67" t="s">
        <v>2760</v>
      </c>
      <c r="B15" s="67" t="s">
        <v>2761</v>
      </c>
    </row>
    <row customHeight="1" ht="11.25">
      <c r="A16" s="67" t="s">
        <v>2762</v>
      </c>
      <c r="B16" s="67" t="s">
        <v>2763</v>
      </c>
    </row>
    <row customHeight="1" ht="11.25">
      <c r="A17" s="67" t="s">
        <v>2764</v>
      </c>
      <c r="B17" s="67" t="s">
        <v>2765</v>
      </c>
    </row>
    <row customHeight="1" ht="11.25">
      <c r="A18" s="67" t="s">
        <v>2766</v>
      </c>
      <c r="B18" s="67" t="s">
        <v>2767</v>
      </c>
    </row>
    <row customHeight="1" ht="11.25">
      <c r="A19" s="67" t="s">
        <v>2768</v>
      </c>
      <c r="B19" s="67" t="s">
        <v>2769</v>
      </c>
    </row>
    <row customHeight="1" ht="11.25">
      <c r="A20" s="67" t="s">
        <v>2770</v>
      </c>
      <c r="B20" s="67" t="s">
        <v>2771</v>
      </c>
    </row>
    <row customHeight="1" ht="11.25">
      <c r="A21" s="67" t="s">
        <v>2772</v>
      </c>
      <c r="B21" s="67" t="s">
        <v>2773</v>
      </c>
    </row>
    <row customHeight="1" ht="11.25">
      <c r="A22" s="67" t="s">
        <v>2774</v>
      </c>
      <c r="B22" s="67" t="s">
        <v>2775</v>
      </c>
    </row>
    <row customHeight="1" ht="11.25">
      <c r="A23" s="67" t="s">
        <v>2776</v>
      </c>
      <c r="B23" s="67" t="s">
        <v>2777</v>
      </c>
    </row>
    <row customHeight="1" ht="11.25">
      <c r="A24" s="67" t="s">
        <v>2778</v>
      </c>
      <c r="B24" s="67" t="s">
        <v>2779</v>
      </c>
    </row>
    <row customHeight="1" ht="11.25">
      <c r="A25" s="67" t="s">
        <v>2780</v>
      </c>
      <c r="B25" s="67" t="s">
        <v>2781</v>
      </c>
    </row>
    <row customHeight="1" ht="11.25">
      <c r="A26" s="67" t="s">
        <v>2782</v>
      </c>
      <c r="B26" s="67" t="s">
        <v>2783</v>
      </c>
    </row>
    <row customHeight="1" ht="11.25">
      <c r="A27" s="67" t="s">
        <v>2784</v>
      </c>
      <c r="B27" s="67" t="s">
        <v>2785</v>
      </c>
    </row>
    <row customHeight="1" ht="11.25">
      <c r="A28" s="67" t="s">
        <v>2786</v>
      </c>
      <c r="B28" s="67" t="s">
        <v>2787</v>
      </c>
    </row>
    <row customHeight="1" ht="11.25">
      <c r="A29" s="67" t="s">
        <v>2788</v>
      </c>
      <c r="B29" s="67" t="s">
        <v>2789</v>
      </c>
    </row>
    <row customHeight="1" ht="11.25">
      <c r="A30" s="67" t="s">
        <v>2790</v>
      </c>
      <c r="B30" s="67" t="s">
        <v>2791</v>
      </c>
    </row>
    <row customHeight="1" ht="11.25">
      <c r="A31" s="67" t="s">
        <v>2792</v>
      </c>
      <c r="B31" s="67" t="s">
        <v>2793</v>
      </c>
    </row>
    <row customHeight="1" ht="11.25">
      <c r="A32" s="67" t="s">
        <v>2794</v>
      </c>
      <c r="B32" s="67" t="s">
        <v>2795</v>
      </c>
    </row>
    <row customHeight="1" ht="11.25">
      <c r="A33" s="67" t="s">
        <v>2796</v>
      </c>
      <c r="B33" s="67" t="s">
        <v>2797</v>
      </c>
    </row>
    <row customHeight="1" ht="11.25">
      <c r="A34" s="67" t="s">
        <v>2798</v>
      </c>
      <c r="B34" s="67" t="s">
        <v>2799</v>
      </c>
    </row>
    <row customHeight="1" ht="11.25">
      <c r="A35" s="67" t="s">
        <v>2800</v>
      </c>
      <c r="B35" s="67" t="s">
        <v>2801</v>
      </c>
    </row>
    <row customHeight="1" ht="11.25">
      <c r="A36" s="67" t="s">
        <v>2802</v>
      </c>
      <c r="B36" s="67" t="s">
        <v>2803</v>
      </c>
    </row>
    <row customHeight="1" ht="11.25">
      <c r="A37" s="67" t="s">
        <v>2804</v>
      </c>
      <c r="B37" s="67" t="s">
        <v>2805</v>
      </c>
    </row>
    <row customHeight="1" ht="11.25">
      <c r="A38" s="67" t="s">
        <v>2806</v>
      </c>
      <c r="B38" s="67" t="s">
        <v>2807</v>
      </c>
    </row>
    <row customHeight="1" ht="11.25">
      <c r="A39" s="67" t="s">
        <v>2808</v>
      </c>
      <c r="B39" s="67" t="s">
        <v>2809</v>
      </c>
    </row>
    <row customHeight="1" ht="11.25">
      <c r="A40" s="67" t="s">
        <v>2810</v>
      </c>
      <c r="B40" s="67" t="s">
        <v>2811</v>
      </c>
    </row>
    <row customHeight="1" ht="11.25">
      <c r="A41" s="67" t="s">
        <v>2812</v>
      </c>
      <c r="B41" s="67" t="s">
        <v>2813</v>
      </c>
    </row>
    <row customHeight="1" ht="11.25">
      <c r="A42" s="67" t="s">
        <v>2814</v>
      </c>
      <c r="B42" s="67" t="s">
        <v>2815</v>
      </c>
    </row>
    <row customHeight="1" ht="11.25">
      <c r="A43" s="67" t="s">
        <v>2816</v>
      </c>
      <c r="B43" s="67" t="s">
        <v>2817</v>
      </c>
    </row>
    <row customHeight="1" ht="11.25">
      <c r="A44" s="67" t="s">
        <v>2818</v>
      </c>
      <c r="B44" s="67" t="s">
        <v>2819</v>
      </c>
    </row>
    <row customHeight="1" ht="11.25">
      <c r="A45" s="67" t="s">
        <v>2820</v>
      </c>
      <c r="B45" s="67" t="s">
        <v>2821</v>
      </c>
    </row>
    <row customHeight="1" ht="11.25">
      <c r="A46" s="67" t="s">
        <v>2822</v>
      </c>
      <c r="B46" s="67" t="s">
        <v>2823</v>
      </c>
    </row>
    <row customHeight="1" ht="11.25">
      <c r="A47" s="67" t="s">
        <v>2824</v>
      </c>
      <c r="B47" s="67" t="s">
        <v>2825</v>
      </c>
    </row>
    <row customHeight="1" ht="11.25">
      <c r="A48" s="67" t="s">
        <v>2826</v>
      </c>
      <c r="B48" s="67" t="s">
        <v>2827</v>
      </c>
    </row>
    <row customHeight="1" ht="11.25">
      <c r="A49" s="67" t="s">
        <v>2828</v>
      </c>
      <c r="B49" s="67" t="s">
        <v>2829</v>
      </c>
    </row>
    <row customHeight="1" ht="11.25">
      <c r="A50" s="67" t="s">
        <v>2830</v>
      </c>
      <c r="B50" s="67" t="s">
        <v>2831</v>
      </c>
    </row>
    <row customHeight="1" ht="11.25">
      <c r="A51" s="67" t="s">
        <v>2832</v>
      </c>
      <c r="B51" s="67" t="s">
        <v>2833</v>
      </c>
    </row>
    <row customHeight="1" ht="11.25">
      <c r="A52" s="67" t="s">
        <v>2834</v>
      </c>
      <c r="B52" s="67" t="s">
        <v>2835</v>
      </c>
    </row>
    <row customHeight="1" ht="11.25">
      <c r="A53" s="67" t="s">
        <v>2836</v>
      </c>
      <c r="B53" s="67" t="s">
        <v>2837</v>
      </c>
    </row>
    <row customHeight="1" ht="11.25">
      <c r="A54" s="67" t="s">
        <v>2838</v>
      </c>
      <c r="B54" s="67" t="s">
        <v>2839</v>
      </c>
    </row>
    <row customHeight="1" ht="11.25">
      <c r="A55" s="67" t="s">
        <v>2840</v>
      </c>
      <c r="B55" s="67" t="s">
        <v>2841</v>
      </c>
    </row>
    <row customHeight="1" ht="11.25">
      <c r="A56" s="67" t="s">
        <v>2842</v>
      </c>
      <c r="B56" s="67" t="s">
        <v>2843</v>
      </c>
    </row>
    <row customHeight="1" ht="11.25">
      <c r="A57" s="67" t="s">
        <v>2844</v>
      </c>
      <c r="B57" s="67" t="s">
        <v>2845</v>
      </c>
    </row>
    <row customHeight="1" ht="11.25">
      <c r="A58" s="67" t="s">
        <v>2846</v>
      </c>
      <c r="B58" s="67" t="s">
        <v>2847</v>
      </c>
    </row>
    <row customHeight="1" ht="11.25">
      <c r="A59" s="67" t="s">
        <v>2848</v>
      </c>
      <c r="B59" s="67" t="s">
        <v>2849</v>
      </c>
    </row>
    <row customHeight="1" ht="11.25">
      <c r="A60" s="67" t="s">
        <v>2850</v>
      </c>
      <c r="B60" s="67" t="s">
        <v>2851</v>
      </c>
    </row>
    <row customHeight="1" ht="11.25">
      <c r="A61" s="67"/>
      <c r="B61" s="67" t="s">
        <v>2852</v>
      </c>
    </row>
    <row customHeight="1" ht="11.25">
      <c r="A62" s="67"/>
      <c r="B62" s="67" t="s">
        <v>2853</v>
      </c>
    </row>
    <row customHeight="1" ht="11.25">
      <c r="A63" s="67"/>
      <c r="B63" s="67" t="s">
        <v>2854</v>
      </c>
    </row>
    <row customHeight="1" ht="11.25">
      <c r="A64" s="67"/>
      <c r="B64" s="67" t="s">
        <v>2855</v>
      </c>
    </row>
    <row customHeight="1" ht="11.25">
      <c r="A65" s="67"/>
      <c r="B65" s="67" t="s">
        <v>2856</v>
      </c>
    </row>
    <row customHeight="1" ht="11.25">
      <c r="A66" s="67"/>
      <c r="B66" s="67" t="s">
        <v>2857</v>
      </c>
    </row>
    <row customHeight="1" ht="11.25">
      <c r="A67" s="67"/>
      <c r="B67" s="67" t="s">
        <v>2858</v>
      </c>
    </row>
    <row customHeight="1" ht="11.25">
      <c r="A68" s="67"/>
      <c r="B68" s="67" t="s">
        <v>2859</v>
      </c>
    </row>
    <row customHeight="1" ht="11.25">
      <c r="A69" s="67"/>
      <c r="B69" s="67" t="s">
        <v>2860</v>
      </c>
    </row>
    <row customHeight="1" ht="11.25">
      <c r="A70" s="67"/>
      <c r="B70" s="67" t="s">
        <v>2861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0F9E4-7DF5-D091-E558-1168B4354B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2862</v>
      </c>
    </row>
    <row customHeight="1" ht="90">
      <c r="B2" s="97" t="s">
        <v>2863</v>
      </c>
    </row>
    <row customHeight="1" ht="67.5">
      <c r="B3" s="97" t="s">
        <v>2864</v>
      </c>
    </row>
    <row customHeight="1" ht="33.75">
      <c r="B4" s="97" t="s">
        <v>2865</v>
      </c>
    </row>
    <row customHeight="1" ht="11.25">
      <c r="B5" s="97" t="s">
        <v>2866</v>
      </c>
    </row>
    <row customHeight="1" ht="22.5">
      <c r="B6" s="97" t="s">
        <v>2867</v>
      </c>
    </row>
    <row customHeight="1" ht="22.5">
      <c r="B7" s="97" t="s">
        <v>2868</v>
      </c>
    </row>
    <row customHeight="1" ht="22.5">
      <c r="B8" s="97" t="s">
        <v>2869</v>
      </c>
    </row>
    <row customHeight="1" ht="22.5">
      <c r="B9" s="97" t="s">
        <v>2870</v>
      </c>
    </row>
    <row customHeight="1" ht="56.25">
      <c r="B10" s="97" t="s">
        <v>2871</v>
      </c>
    </row>
    <row customHeight="1" ht="12.75">
      <c r="B11" s="162" t="s">
        <v>2872</v>
      </c>
    </row>
    <row customHeight="1" ht="11.25">
      <c r="B12" s="96" t="s">
        <v>2873</v>
      </c>
    </row>
    <row customHeight="1" ht="22.5">
      <c r="B13" s="97" t="s">
        <v>2874</v>
      </c>
    </row>
    <row customHeight="1" ht="67.5">
      <c r="B14" s="97" t="s">
        <v>2875</v>
      </c>
    </row>
    <row customHeight="1" ht="22.5">
      <c r="B15" s="97" t="s">
        <v>2876</v>
      </c>
    </row>
    <row customHeight="1" ht="11.25">
      <c r="B16" s="96" t="s">
        <v>2877</v>
      </c>
      <c r="D16" s="103"/>
    </row>
    <row customHeight="1" ht="33.75">
      <c r="B17" s="97" t="s">
        <v>2878</v>
      </c>
    </row>
    <row customHeight="1" ht="33.75">
      <c r="B18" s="97" t="s">
        <v>2879</v>
      </c>
    </row>
    <row customHeight="1" ht="11.25">
      <c r="B19" s="97" t="s">
        <v>2880</v>
      </c>
    </row>
    <row customHeight="1" ht="33.75">
      <c r="B20" s="97" t="s">
        <v>2881</v>
      </c>
    </row>
    <row customHeight="1" ht="11.25">
      <c r="B21" s="96" t="s">
        <v>2882</v>
      </c>
    </row>
    <row customHeight="1" ht="11.25">
      <c r="B22" s="97" t="s">
        <v>2883</v>
      </c>
    </row>
    <row r="24" customHeight="1" ht="22.5">
      <c r="B24" s="164" t="s">
        <v>2884</v>
      </c>
    </row>
    <row r="26" customHeight="1" ht="11.25">
      <c r="B26" s="96" t="s">
        <v>2885</v>
      </c>
    </row>
    <row customHeight="1" ht="22.5">
      <c r="B27" s="163" t="s">
        <v>393</v>
      </c>
    </row>
    <row customHeight="1" ht="56.25">
      <c r="B28" s="163" t="s">
        <v>2886</v>
      </c>
    </row>
    <row customHeight="1" ht="11.25">
      <c r="B29" s="213" t="s">
        <v>2887</v>
      </c>
    </row>
    <row customHeight="1" ht="22.5">
      <c r="B30" s="163" t="s">
        <v>2888</v>
      </c>
    </row>
    <row r="32" customHeight="1" ht="11.25">
      <c r="A32" s="191"/>
      <c r="B32" s="192" t="s">
        <v>2889</v>
      </c>
    </row>
    <row customHeight="1" ht="14.25">
      <c r="A33" s="193">
        <v>1</v>
      </c>
      <c r="B33" s="194" t="s">
        <v>2890</v>
      </c>
    </row>
    <row customHeight="1" ht="14.25">
      <c r="A34" s="193">
        <v>2</v>
      </c>
      <c r="B34" s="194" t="s">
        <v>2891</v>
      </c>
    </row>
    <row customHeight="1" ht="11.25">
      <c r="B35" s="192" t="s">
        <v>2892</v>
      </c>
    </row>
    <row customHeight="1" ht="11.25">
      <c r="B36" s="194" t="s">
        <v>2893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89378-EBA8-119A-4C15-6BD6A0855BC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98</v>
      </c>
      <c r="E2" s="2238"/>
      <c r="F2" s="1628"/>
      <c r="G2" s="1623" t="s">
        <v>98</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АО "Водоканал"</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297</v>
      </c>
      <c r="E10" s="2222"/>
      <c r="F10" s="2222"/>
      <c r="G10" s="2222"/>
      <c r="H10" s="2222"/>
      <c r="I10" s="2222"/>
      <c r="J10" s="2226" t="s">
        <v>298</v>
      </c>
      <c r="V10" s="1610">
        <v>14</v>
      </c>
    </row>
    <row customHeight="1" ht="27.299999999999997">
      <c r="C11" s="1519"/>
      <c r="D11" s="2130" t="s">
        <v>87</v>
      </c>
      <c r="E11" s="2226" t="s">
        <v>104</v>
      </c>
      <c r="F11" s="2195" t="s">
        <v>87</v>
      </c>
      <c r="G11" s="2196"/>
      <c r="H11" s="2178" t="s">
        <v>382</v>
      </c>
      <c r="I11" s="2178" t="s">
        <v>383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98</v>
      </c>
      <c r="E14" s="2238"/>
      <c r="F14" s="1620"/>
      <c r="G14" s="1619" t="s">
        <v>98</v>
      </c>
      <c r="H14" s="1626"/>
      <c r="I14" s="1624"/>
      <c r="J14" s="2172" t="s">
        <v>384</v>
      </c>
      <c r="K14" s="1610"/>
      <c r="R14" s="503" t="s">
        <v>378</v>
      </c>
      <c r="S14" s="503" t="s">
        <v>378</v>
      </c>
      <c r="V14" s="1610">
        <v>14</v>
      </c>
    </row>
    <row customHeight="1" ht="14.699999999999998">
      <c r="A15" s="1610"/>
      <c r="C15" s="1519"/>
      <c r="D15" s="2237"/>
      <c r="E15" s="2239"/>
      <c r="F15" s="408"/>
      <c r="G15" s="872"/>
      <c r="H15" s="872" t="s">
        <v>380</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