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<sst xmlns="http://schemas.openxmlformats.org/spreadsheetml/2006/main" count="10939" uniqueCount="2904">
  <si>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</si>
  <si>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</si>
  <si>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</si>
  <si>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</si>
  <si>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</si>
  <si>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</si>
  <si>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</si>
  <si>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</si>
  <si>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</si>
  <si>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</si>
  <si>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</si>
  <si>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</si>
  <si>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</si>
  <si>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</si>
  <si>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</si>
  <si>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</si>
  <si>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</si>
  <si>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</si>
  <si>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</si>
  <si>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</si>
  <si>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</si>
  <si>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</si>
  <si>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</si>
  <si>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</si>
  <si>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</si>
  <si>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</si>
  <si>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</si>
  <si>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</si>
  <si>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</si>
  <si>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</si>
  <si>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</si>
  <si>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</si>
  <si>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</si>
  <si>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</si>
  <si>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</si>
  <si>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</si>
  <si>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</si>
  <si>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</si>
  <si>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</si>
  <si>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</si>
  <si>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</si>
  <si>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П-07-01/565</t>
  </si>
  <si>
    <t>Наименование органа регулирования, принявшего решение об утверждении тарифов</t>
  </si>
  <si>
    <t>Минстрой РА</t>
  </si>
  <si>
    <t>Источник официального опубликования решения</t>
  </si>
  <si>
    <t>https://altai-republic.ru/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</si>
  <si>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</si>
  <si>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</si>
  <si>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</si>
  <si>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</si>
  <si>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</si>
  <si>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</si>
  <si>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</si>
  <si>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</si>
  <si>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</si>
  <si>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</si>
  <si>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</si>
  <si>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</si>
  <si>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</si>
  <si>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</si>
  <si>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</si>
  <si>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</si>
  <si>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</si>
  <si>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</si>
  <si>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</si>
  <si>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</si>
  <si>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</si>
  <si>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</si>
  <si>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</si>
  <si>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</si>
  <si>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</si>
  <si>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Республика Алтай, 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</si>
  <si>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</si>
  <si>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</si>
  <si>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</si>
  <si>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</si>
  <si>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</si>
  <si>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</si>
  <si>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</si>
  <si>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</si>
  <si>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</si>
  <si>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</si>
  <si>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</si>
  <si>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</si>
  <si>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</si>
  <si>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</si>
  <si>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</si>
  <si>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</si>
  <si>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</si>
  <si>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</si>
  <si>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</si>
  <si>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</si>
  <si>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</si>
  <si>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</si>
  <si>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</si>
  <si>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</si>
  <si>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</si>
  <si>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</si>
  <si>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</si>
  <si>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</si>
  <si>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</si>
  <si>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</si>
  <si>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</si>
  <si>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</si>
  <si>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</si>
  <si>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</si>
  <si>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</si>
  <si>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</si>
  <si>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</si>
  <si>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</si>
  <si>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</si>
  <si>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</si>
  <si>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</si>
  <si>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</si>
  <si>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</si>
  <si>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</si>
  <si>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</si>
  <si>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</si>
  <si>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</si>
  <si>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</si>
  <si>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</si>
  <si>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</si>
  <si>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</si>
  <si>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</si>
  <si>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</si>
  <si>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</si>
  <si>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</si>
  <si>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</si>
  <si>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</si>
  <si>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</si>
  <si>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</si>
  <si>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</si>
  <si>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</si>
  <si>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</si>
  <si>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</si>
  <si>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</si>
  <si>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</si>
  <si>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</si>
  <si>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</si>
  <si>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</si>
  <si>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</si>
  <si>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</si>
  <si>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</si>
  <si>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</si>
  <si>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</si>
  <si>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</si>
  <si>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</si>
  <si>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</si>
  <si>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</si>
  <si>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</si>
  <si>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</si>
  <si>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</si>
  <si>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</si>
  <si>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</si>
  <si>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</si>
  <si>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</si>
  <si>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</si>
  <si>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</si>
  <si>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</si>
  <si>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</si>
  <si>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</si>
  <si>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</si>
  <si>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</si>
  <si>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</si>
  <si>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</si>
  <si>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</si>
  <si>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</si>
  <si>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</si>
  <si>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</si>
  <si>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</si>
  <si>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</si>
  <si>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</si>
  <si>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</si>
  <si>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</si>
  <si>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</si>
  <si>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</si>
  <si>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</si>
  <si>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</si>
  <si>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</si>
  <si>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</si>
  <si>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</si>
  <si>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</si>
  <si>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</si>
  <si>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</si>
  <si>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</si>
  <si>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</si>
  <si>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</si>
  <si>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</si>
  <si>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</si>
  <si>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</si>
  <si>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</si>
  <si>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</si>
  <si>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</si>
  <si>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</si>
  <si>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</si>
  <si>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</si>
  <si>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</si>
  <si>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</si>
  <si>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</si>
  <si>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</si>
  <si>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</si>
  <si>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</si>
  <si>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</si>
  <si>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</si>
  <si>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</si>
  <si>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</si>
  <si>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</si>
  <si>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</si>
  <si>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</si>
  <si>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</si>
  <si>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</si>
  <si>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</si>
  <si>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</si>
  <si>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</si>
  <si>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</si>
  <si>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</si>
  <si>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</si>
  <si>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</si>
  <si>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</si>
  <si>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</si>
  <si>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</si>
  <si>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</si>
  <si>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</si>
  <si>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в сфере холодного водоснабжения</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</si>
  <si>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</si>
  <si>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</si>
  <si>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</si>
  <si>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</si>
  <si>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</si>
  <si>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</si>
  <si>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</si>
  <si>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</si>
  <si>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</si>
  <si>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</si>
  <si>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</si>
  <si>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</si>
  <si>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</si>
  <si>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</si>
  <si>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</si>
  <si>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</si>
  <si>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</si>
  <si>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</si>
  <si>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</si>
  <si>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</si>
  <si>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</si>
  <si>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</si>
  <si>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</si>
  <si>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</si>
  <si>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</si>
  <si>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</si>
  <si>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</si>
  <si>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</si>
  <si>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</si>
  <si>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</si>
  <si>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</si>
  <si>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</si>
  <si>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</si>
  <si>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</si>
  <si>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</si>
  <si>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</si>
  <si>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</si>
  <si>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</si>
  <si>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</si>
  <si>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</si>
  <si>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</si>
  <si>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</si>
  <si>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</si>
  <si>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</si>
  <si>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</si>
  <si>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</si>
  <si>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</si>
  <si>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</si>
  <si>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</si>
  <si>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</si>
  <si>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</si>
  <si>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</si>
  <si>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</si>
  <si>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</si>
  <si>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</si>
  <si>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</si>
  <si>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</si>
  <si>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</si>
  <si>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</si>
  <si>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</si>
  <si>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</si>
  <si>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</si>
  <si>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</si>
  <si>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</si>
  <si>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</si>
  <si>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</si>
  <si>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</si>
  <si>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</si>
  <si>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</si>
  <si>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</si>
  <si>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</si>
  <si>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</si>
  <si>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</si>
  <si>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</si>
  <si>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</si>
  <si>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</si>
  <si>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</si>
  <si>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</si>
  <si>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</si>
  <si>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</si>
  <si>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</si>
  <si>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</si>
  <si>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</si>
  <si>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</si>
  <si>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</si>
  <si>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</si>
  <si>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</si>
  <si>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</si>
  <si>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</si>
  <si>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</si>
  <si>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</si>
  <si>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</si>
  <si>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</si>
  <si>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</si>
  <si>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</si>
  <si>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</si>
  <si>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</si>
  <si>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</si>
  <si>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</si>
  <si>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</si>
  <si>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</si>
  <si>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</si>
  <si>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</si>
  <si>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</si>
  <si>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</si>
  <si>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</si>
  <si>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</si>
  <si>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</si>
  <si>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</si>
  <si>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</si>
  <si>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</si>
  <si>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</si>
  <si>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</si>
  <si>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</si>
  <si>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</si>
  <si>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</si>
  <si>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</si>
  <si>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</si>
  <si>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</si>
  <si>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</si>
  <si>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</si>
  <si>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</si>
  <si>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</si>
  <si>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</si>
  <si>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</si>
  <si>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</si>
  <si>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</si>
  <si>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</si>
  <si>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</si>
  <si>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</si>
  <si>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</si>
  <si>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</si>
  <si>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</si>
  <si>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</si>
  <si>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</si>
  <si>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</si>
  <si>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</si>
  <si>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</si>
  <si>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</si>
  <si>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</si>
  <si>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</si>
  <si>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</si>
  <si>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</si>
  <si>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</si>
  <si>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</si>
  <si>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</si>
  <si>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</si>
  <si>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</si>
  <si>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</si>
  <si>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</si>
  <si>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</si>
  <si>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</si>
  <si>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</si>
  <si>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</si>
  <si>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</si>
  <si>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</si>
  <si>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</si>
  <si>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</si>
  <si>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</si>
  <si>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</si>
  <si>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</si>
  <si>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</si>
  <si>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</si>
  <si>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</si>
  <si>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</si>
  <si>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</si>
  <si>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</si>
  <si>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</si>
  <si>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</si>
  <si>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</si>
  <si>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</si>
  <si>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</si>
  <si>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</si>
  <si>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</si>
  <si>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</si>
  <si>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</si>
  <si>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</si>
  <si>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</si>
  <si>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</si>
  <si>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</si>
  <si>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</si>
  <si>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</si>
  <si>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</si>
  <si>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</si>
  <si>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</si>
  <si>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</si>
  <si>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</si>
  <si>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</si>
  <si>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</si>
  <si>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</si>
  <si>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</si>
  <si>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</si>
  <si>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</si>
  <si>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</si>
  <si>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</si>
  <si>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</si>
  <si>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</si>
  <si>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</si>
  <si>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</si>
  <si>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</si>
  <si>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</si>
  <si>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</si>
  <si>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</si>
  <si>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</si>
  <si>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</si>
  <si>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</si>
  <si>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</si>
  <si>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</si>
  <si>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</si>
  <si>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</si>
  <si>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</si>
  <si>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</si>
  <si>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</si>
  <si>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</si>
  <si>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</si>
  <si>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</si>
  <si>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</si>
  <si>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</si>
  <si>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</si>
  <si>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</si>
  <si>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</si>
  <si>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</si>
  <si>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</si>
  <si>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</si>
  <si>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</si>
  <si>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</si>
  <si>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</si>
  <si>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</si>
  <si>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</si>
  <si>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</si>
  <si>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</si>
  <si>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</si>
  <si>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</si>
  <si>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</si>
  <si>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</si>
  <si>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</si>
  <si>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</si>
  <si>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</si>
  <si>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</si>
  <si>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</si>
  <si>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</si>
  <si>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</si>
  <si>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</si>
  <si>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</si>
  <si>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</si>
  <si>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</si>
  <si>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</si>
  <si>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</si>
  <si>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</si>
  <si>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</si>
  <si>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</si>
  <si>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</si>
  <si>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</si>
  <si>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</si>
  <si>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</si>
  <si>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</si>
  <si>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</si>
  <si>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</si>
  <si>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</si>
  <si>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</si>
  <si>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</si>
  <si>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</si>
  <si>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</si>
  <si>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</si>
  <si>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</si>
  <si>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</si>
  <si>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</si>
  <si>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</si>
  <si>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</si>
  <si>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</si>
  <si>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</si>
  <si>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</si>
  <si>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</si>
  <si>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бюджетные организации</t>
  </si>
  <si>
    <t>без учета НДС</t>
  </si>
  <si>
    <t>прочие</t>
  </si>
  <si>
    <t>население</t>
  </si>
  <si>
    <t>с учетом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</si>
  <si>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</si>
  <si>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</si>
  <si>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</si>
  <si>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</si>
  <si>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</si>
  <si>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</si>
  <si>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</si>
  <si>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</si>
  <si>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</si>
  <si>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</si>
  <si>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</si>
  <si>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</si>
  <si>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</si>
  <si>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</si>
  <si>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</si>
  <si>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</si>
  <si>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</si>
  <si>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</si>
  <si>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</si>
  <si>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</si>
  <si>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</si>
  <si>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</si>
  <si>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</si>
  <si>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</si>
  <si>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</si>
  <si>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</si>
  <si>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</si>
  <si>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</si>
  <si>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</si>
  <si>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</si>
  <si>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</si>
  <si>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</si>
  <si>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</si>
  <si>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</si>
  <si>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</si>
  <si>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</si>
  <si>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</si>
  <si>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</si>
  <si>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</si>
  <si>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</si>
  <si>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</si>
  <si>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</si>
  <si>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</si>
  <si>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</si>
  <si>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</si>
  <si>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</si>
  <si>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</si>
  <si>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</si>
  <si>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</si>
  <si>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</si>
  <si>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</si>
  <si>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</si>
  <si>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</si>
  <si>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</si>
  <si>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</si>
  <si>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</si>
  <si>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</si>
  <si>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</si>
  <si>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</si>
  <si>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</si>
  <si>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</si>
  <si>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</si>
  <si>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</si>
  <si>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</si>
  <si>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</si>
  <si>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</si>
  <si>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</si>
  <si>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</si>
  <si>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</si>
  <si>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</si>
  <si>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</si>
  <si>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</si>
  <si>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</si>
  <si>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</si>
  <si>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</si>
  <si>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</si>
  <si>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</si>
  <si>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</si>
  <si>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</si>
  <si>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</si>
  <si>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</si>
  <si>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</si>
  <si>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</si>
  <si>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</si>
  <si>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</si>
  <si>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</si>
  <si>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</si>
  <si>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</si>
  <si>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</si>
  <si>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</si>
  <si>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</si>
  <si>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</si>
  <si>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</si>
  <si>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</si>
  <si>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</si>
  <si>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</si>
  <si>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</si>
  <si>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</si>
  <si>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</si>
  <si>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</si>
  <si>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</si>
  <si>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</si>
  <si>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</si>
  <si>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</si>
  <si>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</si>
  <si>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</si>
  <si>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</si>
  <si>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</si>
  <si>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</si>
  <si>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</si>
  <si>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</si>
  <si>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</si>
  <si>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</si>
  <si>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</si>
  <si>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</si>
  <si>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</si>
  <si>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</si>
  <si>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</si>
  <si>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</si>
  <si>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</si>
  <si>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</si>
  <si>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</si>
  <si>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</si>
  <si>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</si>
  <si>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</si>
  <si>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</si>
  <si>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</si>
  <si>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</si>
  <si>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</si>
  <si>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</si>
  <si>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</si>
  <si>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</si>
  <si>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</si>
  <si>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</si>
  <si>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</si>
  <si>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</si>
  <si>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</si>
  <si>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</si>
  <si>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</si>
  <si>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</si>
  <si>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</si>
  <si>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</si>
  <si>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</si>
  <si>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</si>
  <si>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</si>
  <si>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</si>
  <si>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</si>
  <si>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</si>
  <si>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</si>
  <si>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</si>
  <si>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</si>
  <si>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</si>
  <si>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</si>
  <si>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</si>
  <si>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</si>
  <si>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</si>
  <si>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</si>
  <si>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</si>
  <si>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</si>
  <si>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</si>
  <si>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</si>
  <si>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</si>
  <si>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</si>
  <si>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</si>
  <si>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</si>
  <si>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</si>
  <si>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</si>
  <si>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</si>
  <si>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</si>
  <si>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</si>
  <si>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</si>
  <si>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</si>
  <si>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</si>
  <si>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</si>
  <si>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</si>
  <si>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</si>
  <si>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</si>
  <si>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</si>
  <si>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</si>
  <si>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</si>
  <si>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</si>
  <si>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</si>
  <si>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</si>
  <si>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</si>
  <si>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</si>
  <si>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</si>
  <si>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</si>
  <si>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</si>
  <si>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</si>
  <si>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</si>
  <si>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</si>
  <si>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</si>
  <si>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</si>
  <si>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</si>
  <si>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</si>
  <si>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</si>
  <si>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</si>
  <si>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</si>
  <si>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</si>
  <si>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</si>
  <si>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</si>
  <si>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</si>
  <si>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</si>
  <si>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</si>
  <si>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</si>
  <si>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</si>
  <si>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</si>
  <si>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</si>
  <si>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</si>
  <si>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</si>
  <si>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</si>
  <si>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</si>
  <si>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</si>
  <si>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</si>
  <si>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</si>
  <si>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</si>
  <si>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</si>
  <si>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</si>
  <si>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</si>
  <si>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</si>
  <si>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</si>
  <si>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</si>
  <si>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</si>
  <si>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</si>
  <si>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</si>
  <si>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</si>
  <si>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</si>
  <si>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</si>
  <si>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</si>
  <si>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</si>
  <si>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</si>
  <si>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</si>
  <si>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</si>
  <si>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</si>
  <si>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</si>
  <si>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</si>
  <si>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</si>
  <si>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</si>
  <si>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</si>
  <si>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</si>
  <si>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</si>
  <si>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</si>
  <si>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</si>
  <si>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</si>
  <si>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</si>
  <si>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</si>
  <si>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</si>
  <si>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</si>
  <si>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</si>
  <si>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</si>
  <si>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</si>
  <si>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</si>
  <si>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</si>
  <si>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</si>
  <si>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</si>
  <si>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</si>
  <si>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</si>
  <si>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</si>
  <si>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</si>
  <si>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</si>
  <si>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</si>
  <si>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</si>
  <si>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</si>
  <si>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</si>
  <si>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</si>
  <si>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</si>
  <si>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</si>
  <si>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</si>
  <si>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</si>
  <si>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</si>
  <si>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</si>
  <si>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</si>
  <si>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</si>
  <si>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</si>
  <si>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</si>
  <si>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</si>
  <si>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</si>
  <si>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</si>
  <si>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</si>
  <si>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</si>
  <si>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</si>
  <si>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</si>
  <si>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</si>
  <si>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</si>
  <si>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</si>
  <si>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</si>
  <si>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</si>
  <si>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</si>
  <si>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</si>
  <si>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</si>
  <si>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</si>
  <si>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</si>
  <si>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</si>
  <si>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</si>
  <si>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</si>
  <si>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</si>
  <si>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</si>
  <si>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</si>
  <si>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</si>
  <si>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</si>
  <si>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</si>
  <si>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</si>
  <si>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</si>
  <si>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</si>
  <si>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</si>
  <si>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</si>
  <si>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</si>
  <si>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</si>
  <si>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</si>
  <si>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</si>
  <si>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</si>
  <si>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</si>
  <si>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</si>
  <si>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</si>
  <si>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</si>
  <si>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</si>
  <si>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</si>
  <si>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</si>
  <si>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</si>
  <si>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</si>
  <si>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</si>
  <si>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</si>
  <si>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</si>
  <si>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</si>
  <si>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</si>
  <si>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</si>
  <si>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</si>
  <si>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</si>
  <si>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</si>
  <si>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</si>
  <si>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</si>
  <si>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</si>
  <si>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</si>
  <si>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</si>
  <si>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</si>
  <si>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</si>
  <si>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</si>
  <si>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</si>
  <si>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</si>
  <si>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</si>
  <si>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</si>
  <si>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</si>
  <si>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</si>
  <si>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</si>
  <si>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</si>
  <si>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</si>
  <si>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</si>
  <si>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</si>
  <si>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</si>
  <si>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</si>
  <si>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</si>
  <si>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</si>
  <si>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</si>
  <si>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</si>
  <si>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</si>
  <si>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</si>
  <si>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</si>
  <si>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</si>
  <si>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</si>
  <si>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</si>
  <si>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</si>
  <si>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</si>
  <si>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</si>
  <si>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</si>
  <si>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</si>
  <si>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</si>
  <si>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</si>
  <si>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</si>
  <si>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</si>
  <si>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</si>
  <si>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</si>
  <si>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</si>
  <si>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</si>
  <si>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</si>
  <si>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</si>
  <si>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</si>
  <si>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</si>
  <si>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</si>
  <si>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</si>
  <si>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</si>
  <si>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</si>
  <si>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</si>
  <si>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</si>
  <si>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</si>
  <si>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</si>
  <si>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</si>
  <si>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</si>
  <si>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</si>
  <si>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</si>
  <si>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</si>
  <si>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</si>
  <si>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</si>
  <si>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</si>
  <si>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</si>
  <si>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</si>
  <si>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</si>
  <si>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</si>
  <si>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</si>
  <si>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</si>
  <si>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</si>
  <si>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</si>
  <si>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</si>
  <si>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</si>
  <si>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</si>
  <si>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</si>
  <si>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</si>
  <si>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</si>
  <si>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</si>
  <si>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</si>
  <si>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</si>
  <si>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</si>
  <si>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</si>
  <si>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</si>
  <si>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</si>
  <si>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</si>
  <si>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</si>
  <si>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</si>
  <si>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</si>
  <si>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</si>
  <si>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</si>
  <si>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</si>
  <si>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</si>
  <si>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</si>
  <si>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</si>
  <si>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</si>
  <si>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</si>
  <si>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</si>
  <si>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</si>
  <si>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</si>
  <si>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</si>
  <si>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</si>
  <si>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</si>
  <si>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</si>
  <si>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</si>
  <si>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</si>
  <si>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</si>
  <si>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</si>
  <si>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</si>
  <si>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</si>
  <si>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</si>
  <si>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</si>
  <si>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</si>
  <si>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</si>
  <si>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</si>
  <si>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</si>
  <si>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</si>
  <si>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</si>
  <si>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</si>
  <si>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</si>
  <si>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</si>
  <si>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</si>
  <si>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</si>
  <si>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</si>
  <si>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</si>
  <si>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</si>
  <si>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</si>
  <si>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</si>
  <si>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</si>
  <si>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</si>
  <si>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</si>
  <si>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</si>
  <si>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</si>
  <si>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</si>
  <si>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</si>
  <si>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</si>
  <si>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</si>
  <si>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</si>
  <si>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</si>
  <si>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</si>
  <si>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</si>
  <si>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</si>
  <si>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</si>
  <si>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</si>
  <si>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</si>
  <si>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</si>
  <si>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</si>
  <si>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</si>
  <si>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</si>
  <si>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</si>
  <si>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</si>
  <si>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</si>
  <si>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</si>
  <si>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</si>
  <si>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</si>
  <si>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</si>
  <si>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</si>
  <si>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</si>
  <si>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</si>
  <si>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</si>
  <si>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</si>
  <si>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</si>
  <si>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</si>
  <si>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</si>
  <si>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</si>
  <si>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</si>
  <si>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</si>
  <si>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</si>
  <si>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</si>
  <si>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</si>
  <si>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</si>
  <si>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</si>
  <si>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</si>
  <si>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</si>
  <si>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</si>
  <si>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</si>
  <si>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</si>
  <si>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</si>
  <si>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</si>
  <si>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</si>
  <si>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</si>
  <si>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</si>
  <si>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</si>
  <si>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</si>
  <si>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</si>
  <si>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</si>
  <si>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</si>
  <si>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</si>
  <si>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</si>
  <si>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</si>
  <si>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</si>
  <si>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</si>
  <si>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</si>
  <si>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</si>
  <si>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</si>
  <si>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</si>
  <si>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</si>
  <si>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</si>
  <si>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</si>
  <si>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</si>
  <si>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</si>
  <si>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</si>
  <si>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</si>
  <si>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</si>
  <si>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</si>
  <si>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</si>
  <si>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</si>
  <si>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</si>
  <si>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</si>
  <si>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</si>
  <si>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</si>
  <si>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</si>
  <si>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</si>
  <si>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</si>
  <si>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</si>
  <si>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</si>
  <si>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</si>
  <si>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</si>
  <si>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</si>
  <si>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</si>
  <si>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</si>
  <si>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</si>
  <si>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</si>
  <si>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</si>
  <si>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</si>
  <si>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</si>
  <si>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</si>
  <si>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</si>
  <si>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</si>
  <si>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</si>
  <si>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</si>
  <si>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</si>
  <si>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</si>
  <si>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</si>
  <si>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</si>
  <si>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</si>
  <si>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</si>
  <si>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</si>
  <si>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</si>
  <si>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</si>
  <si>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</si>
  <si>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</si>
  <si>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</si>
  <si>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</si>
  <si>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</si>
  <si>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</si>
  <si>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</si>
  <si>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</si>
  <si>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</si>
  <si>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</si>
  <si>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</si>
  <si>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</si>
  <si>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</si>
  <si>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</si>
  <si>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</si>
  <si>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</si>
  <si>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</si>
  <si>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</si>
  <si>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</si>
  <si>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</si>
  <si>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</si>
  <si>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</si>
  <si>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</si>
  <si>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</si>
  <si>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</si>
  <si>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</si>
  <si>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</si>
  <si>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</si>
  <si>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</si>
  <si>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</si>
  <si>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</si>
  <si>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</si>
  <si>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</si>
  <si>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</si>
  <si>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</si>
  <si>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</si>
  <si>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</si>
  <si>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</si>
  <si>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</si>
  <si>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</si>
  <si>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</si>
  <si>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</si>
  <si>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</si>
  <si>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</si>
  <si>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</si>
  <si>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</si>
  <si>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</si>
  <si>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</si>
  <si>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</si>
  <si>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</si>
  <si>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</si>
  <si>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</si>
  <si>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</si>
  <si>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</si>
  <si>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</si>
  <si>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</si>
  <si>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</si>
  <si>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</si>
  <si>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</si>
  <si>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</si>
  <si>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</si>
  <si>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</si>
  <si>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</si>
  <si>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</si>
  <si>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</si>
  <si>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</si>
  <si>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</si>
  <si>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</si>
  <si>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</si>
  <si>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</si>
  <si>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</si>
  <si>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</si>
  <si>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</si>
  <si>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</si>
  <si>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</si>
  <si>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</si>
  <si>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</si>
  <si>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</si>
  <si>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</si>
  <si>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</si>
  <si>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</si>
  <si>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</si>
  <si>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</si>
  <si>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</si>
  <si>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</si>
  <si>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</si>
  <si>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</si>
  <si>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</si>
  <si>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</si>
  <si>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</si>
  <si>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</si>
  <si>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</si>
  <si>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</si>
  <si>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</si>
  <si>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</si>
  <si>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</si>
  <si>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</si>
  <si>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</si>
  <si>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</si>
  <si>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</si>
  <si>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</si>
  <si>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</si>
  <si>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</si>
  <si>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</si>
  <si>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</si>
  <si>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</si>
  <si>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</si>
  <si>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</si>
  <si>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</si>
  <si>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</si>
  <si>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</si>
  <si>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</si>
  <si>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</si>
  <si>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</si>
  <si>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</si>
  <si>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</si>
  <si>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</si>
  <si>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</si>
  <si>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</si>
  <si>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</si>
  <si>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</si>
  <si>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</si>
  <si>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</si>
  <si>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</si>
  <si>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</si>
  <si>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</si>
  <si>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</si>
  <si>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</si>
  <si>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</si>
  <si>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</si>
  <si>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</si>
  <si>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</si>
  <si>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</si>
  <si>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</si>
  <si>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</si>
  <si>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</si>
  <si>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</si>
  <si>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</si>
  <si>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</si>
  <si>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</si>
  <si>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</si>
  <si>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</si>
  <si>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</si>
  <si>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</si>
  <si>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</si>
  <si>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</si>
  <si>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</si>
  <si>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</si>
  <si>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</si>
  <si>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</si>
  <si>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</si>
  <si>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</si>
  <si>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</si>
  <si>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</si>
  <si>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</si>
  <si>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</si>
  <si>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</si>
  <si>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</si>
  <si>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</si>
  <si>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</si>
  <si>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</si>
  <si>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</si>
  <si>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</si>
  <si>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</si>
  <si>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</si>
  <si>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</si>
  <si>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</si>
  <si>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</si>
  <si>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</si>
  <si>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</si>
  <si>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</si>
  <si>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</si>
  <si>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</si>
  <si>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</si>
  <si>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</si>
  <si>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</si>
  <si>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</si>
  <si>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</si>
  <si>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</si>
  <si>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</si>
  <si>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</si>
  <si>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</si>
  <si>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</si>
  <si>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</si>
  <si>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</si>
  <si>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</si>
  <si>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</si>
  <si>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</si>
  <si>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</si>
  <si>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</si>
  <si>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</si>
  <si>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</si>
  <si>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</si>
  <si>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</si>
  <si>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</si>
  <si>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</si>
  <si>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</si>
  <si>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</si>
  <si>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</si>
  <si>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</si>
  <si>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</si>
  <si>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</si>
  <si>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</si>
  <si>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</si>
  <si>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</si>
  <si>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</si>
  <si>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</si>
  <si>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</si>
  <si>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</si>
  <si>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</si>
  <si>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</si>
  <si>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</si>
  <si>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</si>
  <si>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</si>
  <si>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</si>
  <si>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</si>
  <si>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</si>
  <si>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</si>
  <si>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</si>
  <si>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</si>
  <si>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</si>
  <si>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</si>
  <si>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</si>
  <si>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</si>
  <si>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</si>
  <si>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</si>
  <si>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</si>
  <si>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</si>
  <si>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</si>
  <si>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</si>
  <si>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</si>
  <si>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</si>
  <si>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</si>
  <si>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</si>
  <si>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</si>
  <si>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</si>
  <si>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</si>
  <si>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</si>
  <si>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</si>
  <si>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</si>
  <si>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</si>
  <si>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</si>
  <si>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</si>
  <si>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</si>
  <si>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</si>
  <si>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</si>
  <si>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</si>
  <si>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</si>
  <si>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</si>
  <si>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</si>
  <si>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</si>
  <si>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</si>
  <si>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</si>
  <si>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</si>
  <si>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</si>
  <si>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</si>
  <si>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</si>
  <si>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</si>
  <si>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</si>
  <si>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</si>
  <si>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</si>
  <si>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</si>
  <si>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</si>
  <si>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</si>
  <si>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</si>
  <si>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</si>
  <si>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</si>
  <si>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</si>
  <si>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</si>
  <si>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</si>
  <si>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</si>
  <si>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</si>
  <si>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</si>
  <si>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</si>
  <si>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</si>
  <si>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</si>
  <si>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</si>
  <si>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</si>
  <si>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</si>
  <si>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</si>
  <si>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</si>
  <si>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</si>
  <si>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</si>
  <si>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</si>
  <si>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</si>
  <si>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</si>
  <si>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</si>
  <si>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</si>
  <si>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</si>
  <si>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</si>
  <si>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</si>
  <si>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</si>
  <si>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</si>
  <si>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</si>
  <si>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</si>
  <si>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</si>
  <si>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</si>
  <si>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</si>
  <si>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</si>
  <si>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</si>
  <si>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</si>
  <si>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</si>
  <si>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</si>
  <si>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</si>
  <si>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</si>
  <si>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</si>
  <si>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</si>
  <si>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</si>
  <si>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</si>
  <si>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</si>
  <si>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</si>
  <si>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</si>
  <si>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</si>
  <si>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</si>
  <si>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</si>
  <si>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</si>
  <si>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</si>
  <si>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</si>
  <si>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</si>
  <si>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</si>
  <si>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</si>
  <si>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</si>
  <si>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</si>
  <si>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</si>
  <si>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</si>
  <si>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</si>
  <si>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</si>
  <si>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</si>
  <si>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</si>
  <si>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</si>
  <si>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</si>
  <si>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</si>
  <si>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</si>
  <si>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</si>
  <si>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</si>
  <si>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</si>
  <si>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</si>
  <si>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</si>
  <si>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</si>
  <si>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</si>
  <si>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</si>
  <si>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</si>
  <si>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</si>
  <si>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</si>
  <si>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</si>
  <si>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</si>
  <si>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</si>
  <si>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</si>
  <si>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</si>
  <si>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</si>
  <si>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</si>
  <si>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</si>
  <si>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</si>
  <si>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</si>
  <si>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</si>
  <si>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</si>
  <si>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</si>
  <si>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</si>
  <si>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</si>
  <si>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</si>
  <si>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</si>
  <si>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</si>
  <si>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</si>
  <si>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</si>
  <si>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</si>
  <si>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</si>
  <si>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</si>
  <si>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</si>
  <si>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</si>
  <si>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</si>
  <si>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</si>
  <si>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</si>
  <si>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</si>
  <si>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</si>
  <si>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</si>
  <si>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</si>
  <si>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</si>
  <si>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</si>
  <si>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</si>
  <si>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</si>
  <si>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</si>
  <si>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</si>
  <si>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</si>
  <si>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</si>
  <si>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</si>
  <si>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</si>
  <si>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</si>
  <si>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</si>
  <si>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</si>
  <si>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</si>
  <si>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</si>
  <si>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</si>
  <si>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</si>
  <si>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</si>
  <si>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</si>
  <si>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</si>
  <si>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</si>
  <si>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</si>
  <si>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</si>
  <si>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</si>
  <si>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</si>
  <si>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</si>
  <si>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</si>
  <si>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</si>
  <si>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</si>
  <si>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</si>
  <si>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</si>
  <si>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</si>
  <si>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</si>
  <si>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</si>
  <si>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</si>
  <si>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</si>
  <si>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</si>
  <si>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</si>
  <si>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</si>
  <si>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</si>
  <si>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</si>
  <si>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</si>
  <si>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</si>
  <si>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</si>
  <si>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</si>
  <si>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</si>
  <si>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</si>
  <si>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</si>
  <si>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</si>
  <si>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</si>
  <si>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</si>
  <si>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</si>
  <si>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</si>
  <si>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</si>
  <si>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</si>
  <si>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</si>
  <si>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</si>
  <si>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</si>
  <si>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</si>
  <si>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</si>
  <si>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</si>
  <si>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</si>
  <si>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</si>
  <si>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</si>
  <si>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</si>
  <si>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</si>
  <si>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</si>
  <si>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</si>
  <si>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</si>
  <si>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</si>
  <si>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</si>
  <si>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</si>
  <si>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</si>
  <si>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</si>
  <si>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</si>
  <si>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</si>
  <si>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</si>
  <si>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</si>
  <si>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</si>
  <si>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</si>
  <si>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</si>
  <si>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</si>
  <si>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</si>
  <si>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</si>
  <si>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</si>
  <si>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</si>
  <si>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</si>
  <si>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</si>
  <si>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</si>
  <si>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</si>
  <si>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</si>
  <si>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</si>
  <si>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</si>
  <si>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</si>
  <si>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</si>
  <si>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</si>
  <si>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</si>
  <si>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</si>
  <si>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</si>
  <si>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</si>
  <si>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</si>
  <si>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</si>
  <si>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</si>
  <si>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</si>
  <si>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</si>
  <si>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</si>
  <si>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</si>
  <si>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</si>
  <si>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</si>
  <si>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</si>
  <si>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</si>
  <si>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</si>
  <si>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</si>
  <si>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</si>
  <si>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</si>
  <si>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</si>
  <si>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</si>
  <si>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</si>
  <si>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</si>
  <si>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</si>
  <si>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</si>
  <si>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</si>
  <si>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</si>
  <si>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</si>
  <si>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</si>
  <si>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</si>
  <si>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</si>
  <si>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</si>
  <si>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</si>
  <si>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</si>
  <si>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</si>
  <si>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</si>
  <si>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</si>
  <si>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</si>
  <si>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</si>
  <si>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</si>
  <si>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</si>
  <si>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</si>
  <si>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</si>
  <si>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</si>
  <si>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</si>
  <si>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</si>
  <si>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</si>
  <si>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</si>
  <si>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</si>
  <si>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</si>
  <si>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</si>
  <si>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</si>
  <si>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</si>
  <si>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</si>
  <si>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</si>
  <si>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</si>
  <si>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</si>
  <si>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</si>
  <si>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</si>
  <si>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</si>
  <si>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</si>
  <si>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</si>
  <si>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</si>
  <si>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</si>
  <si>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</si>
  <si>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</si>
  <si>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</si>
  <si>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</si>
  <si>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</si>
  <si>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</si>
  <si>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</si>
  <si>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</si>
  <si>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</si>
  <si>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</si>
  <si>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</si>
  <si>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</si>
  <si>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</si>
  <si>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</si>
  <si>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</si>
  <si>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</si>
  <si>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</si>
  <si>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</si>
  <si>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</si>
  <si>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</si>
  <si>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</si>
  <si>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</si>
  <si>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</si>
  <si>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</si>
  <si>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</si>
  <si>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</si>
  <si>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</si>
  <si>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</si>
  <si>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</si>
  <si>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</si>
  <si>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</si>
  <si>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</si>
  <si>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</si>
  <si>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</si>
  <si>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</si>
  <si>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</si>
  <si>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</si>
  <si>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</si>
  <si>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</si>
  <si>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</si>
  <si>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</si>
  <si>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</si>
  <si>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</si>
  <si>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</si>
  <si>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</si>
  <si>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</si>
  <si>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</si>
  <si>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</si>
  <si>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</si>
  <si>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</si>
  <si>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</si>
  <si>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</si>
  <si>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</si>
  <si>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</si>
  <si>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</si>
  <si>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</si>
  <si>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</si>
  <si>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</si>
  <si>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</si>
  <si>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</si>
  <si>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</si>
  <si>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</si>
  <si>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</si>
  <si>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</si>
  <si>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</si>
  <si>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</si>
  <si>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</si>
  <si>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</si>
  <si>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</si>
  <si>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</si>
  <si>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</si>
  <si>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</si>
  <si>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</si>
  <si>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</si>
  <si>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</si>
  <si>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</si>
  <si>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</si>
  <si>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</si>
  <si>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</si>
  <si>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</si>
  <si>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</si>
  <si>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</si>
  <si>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</si>
  <si>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</si>
  <si>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</si>
  <si>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</si>
  <si>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</si>
  <si>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</si>
  <si>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</si>
  <si>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</si>
  <si>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</si>
  <si>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</si>
  <si>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</si>
  <si>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</si>
  <si>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</si>
  <si>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</si>
  <si>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</si>
  <si>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</si>
  <si>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</si>
  <si>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</si>
  <si>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</si>
  <si>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</si>
  <si>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</si>
  <si>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</si>
  <si>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</si>
  <si>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</si>
  <si>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</si>
  <si>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</si>
  <si>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</si>
  <si>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</si>
  <si>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</si>
  <si>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</si>
  <si>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</si>
  <si>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</si>
  <si>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</si>
  <si>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</si>
  <si>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</si>
  <si>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</si>
  <si>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</si>
  <si>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</si>
  <si>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</si>
  <si>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</si>
  <si>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</si>
  <si>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</si>
  <si>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</si>
  <si>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</si>
  <si>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</si>
  <si>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</si>
  <si>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</si>
  <si>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</si>
  <si>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</si>
  <si>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</si>
  <si>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</si>
  <si>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</si>
  <si>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</si>
  <si>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</si>
  <si>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</si>
  <si>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</si>
  <si>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</si>
  <si>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</si>
  <si>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</si>
  <si>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</si>
  <si>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</si>
  <si>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</si>
  <si>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</si>
  <si>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</si>
  <si>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</si>
  <si>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</si>
  <si>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</si>
  <si>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</si>
  <si>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</si>
  <si>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</si>
  <si>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</si>
  <si>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</si>
  <si>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</si>
  <si>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</si>
  <si>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</si>
  <si>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</si>
  <si>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</si>
  <si>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</si>
  <si>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</si>
  <si>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</si>
  <si>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</si>
  <si>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</si>
  <si>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</si>
  <si>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</si>
  <si>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</si>
  <si>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</si>
  <si>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</si>
  <si>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</si>
  <si>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</si>
  <si>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</si>
  <si>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</si>
  <si>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</si>
  <si>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</si>
  <si>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</si>
  <si>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</si>
  <si>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</si>
  <si>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</si>
  <si>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</si>
  <si>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</si>
  <si>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</si>
  <si>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</si>
  <si>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</si>
  <si>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</si>
  <si>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</si>
  <si>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</si>
  <si>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</si>
  <si>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</si>
  <si>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</si>
  <si>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</si>
  <si>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</si>
  <si>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</si>
  <si>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</si>
  <si>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</si>
  <si>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</si>
  <si>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</si>
  <si>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</si>
  <si>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</si>
  <si>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</si>
  <si>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</si>
  <si>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</si>
  <si>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</si>
  <si>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</si>
  <si>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</si>
  <si>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</si>
  <si>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</si>
  <si>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</si>
  <si>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</si>
  <si>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</si>
  <si>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</si>
  <si>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</si>
  <si>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</si>
  <si>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</si>
  <si>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</si>
  <si>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</si>
  <si>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</si>
  <si>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</si>
  <si>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</si>
  <si>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</si>
  <si>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</si>
  <si>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</si>
  <si>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</si>
  <si>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</si>
  <si>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</si>
  <si>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</si>
  <si>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</si>
  <si>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</si>
  <si>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</si>
  <si>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</si>
  <si>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</si>
  <si>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</si>
  <si>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</si>
  <si>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</si>
  <si>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</si>
  <si>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</si>
  <si>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</si>
  <si>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</si>
  <si>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</si>
  <si>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</si>
  <si>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</si>
  <si>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</si>
  <si>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</si>
  <si>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</si>
  <si>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</si>
  <si>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</si>
  <si>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</si>
  <si>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</si>
  <si>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</si>
  <si>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</si>
  <si>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</si>
  <si>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</si>
  <si>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</si>
  <si>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</si>
  <si>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</si>
  <si>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</si>
  <si>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</si>
  <si>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</si>
  <si>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</si>
  <si>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</si>
  <si>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</si>
  <si>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</si>
  <si>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</si>
  <si>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</si>
  <si>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</si>
  <si>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</si>
  <si>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</si>
  <si>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</si>
  <si>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</si>
  <si>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</si>
  <si>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</si>
  <si>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</si>
  <si>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</si>
  <si>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</si>
  <si>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</si>
  <si>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</si>
  <si>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</si>
  <si>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</si>
  <si>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</si>
  <si>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</si>
  <si>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</si>
  <si>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</si>
  <si>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</si>
  <si>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</si>
  <si>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</si>
  <si>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</si>
  <si>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</si>
  <si>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</si>
  <si>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</si>
  <si>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</si>
  <si>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</si>
  <si>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</si>
  <si>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</si>
  <si>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</si>
  <si>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</si>
  <si>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</si>
  <si>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</si>
  <si>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</si>
  <si>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</si>
  <si>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</si>
  <si>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</si>
  <si>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</si>
  <si>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</si>
  <si>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</si>
  <si>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</si>
  <si>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</si>
  <si>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</si>
  <si>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</si>
  <si>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</si>
  <si>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</si>
  <si>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</si>
  <si>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</si>
  <si>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</si>
  <si>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</si>
  <si>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</si>
  <si>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</si>
  <si>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</si>
  <si>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</si>
  <si>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</si>
  <si>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</si>
  <si>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</si>
  <si>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</si>
  <si>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</si>
  <si>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</si>
  <si>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</si>
  <si>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</si>
  <si>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</si>
  <si>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</si>
  <si>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</si>
  <si>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</si>
  <si>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</si>
  <si>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</si>
  <si>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</si>
  <si>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</si>
  <si>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</si>
  <si>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</si>
  <si>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</si>
  <si>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</si>
  <si>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</si>
  <si>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</si>
  <si>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</si>
  <si>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</si>
  <si>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</si>
  <si>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</si>
  <si>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</si>
  <si>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</si>
  <si>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</si>
  <si>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</si>
  <si>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</si>
  <si>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</si>
  <si>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</si>
  <si>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</si>
  <si>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</si>
  <si>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</si>
  <si>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</si>
  <si>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</si>
  <si>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</si>
  <si>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</si>
  <si>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</si>
  <si>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</si>
  <si>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</si>
  <si>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</si>
  <si>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</si>
  <si>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</si>
  <si>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</si>
  <si>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</si>
  <si>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</si>
  <si>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</si>
  <si>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</si>
  <si>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</si>
  <si>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</si>
  <si>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</si>
  <si>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</si>
  <si>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</si>
  <si>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</si>
  <si>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</si>
  <si>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</si>
  <si>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</si>
  <si>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</si>
  <si>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</si>
  <si>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</si>
  <si>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</si>
  <si>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</si>
  <si>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</si>
  <si>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</si>
  <si>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</si>
  <si>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</si>
  <si>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</si>
  <si>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</si>
  <si>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</si>
  <si>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</si>
  <si>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</si>
  <si>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</si>
  <si>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</si>
  <si>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</si>
  <si>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</si>
  <si>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</si>
  <si>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</si>
  <si>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</si>
  <si>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</si>
  <si>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</si>
  <si>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</si>
  <si>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</si>
  <si>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</si>
  <si>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</si>
  <si>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</si>
  <si>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</si>
  <si>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</si>
  <si>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</si>
  <si>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</si>
  <si>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</si>
  <si>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</si>
  <si>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</si>
  <si>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</si>
  <si>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</si>
  <si>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</si>
  <si>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</si>
  <si>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</si>
  <si>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</si>
  <si>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</si>
  <si>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</si>
  <si>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</si>
  <si>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</si>
  <si>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</si>
  <si>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</si>
  <si>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</si>
  <si>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</si>
  <si>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</si>
  <si>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</si>
  <si>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</si>
  <si>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</si>
  <si>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</si>
  <si>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</si>
  <si>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</si>
  <si>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</si>
  <si>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</si>
  <si>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</si>
  <si>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</si>
  <si>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</si>
  <si>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</si>
  <si>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</si>
  <si>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</si>
  <si>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</si>
  <si>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</si>
  <si>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</si>
  <si>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</si>
  <si>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</si>
  <si>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</si>
  <si>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</si>
  <si>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</si>
  <si>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</si>
  <si>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</si>
  <si>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</si>
  <si>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</si>
  <si>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</si>
  <si>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</si>
  <si>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</si>
  <si>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</si>
  <si>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</si>
  <si>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</si>
  <si>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</si>
  <si>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</si>
  <si>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</si>
  <si>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</si>
  <si>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</si>
  <si>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</si>
  <si>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</si>
  <si>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</si>
  <si>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</si>
  <si>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</si>
  <si>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</si>
  <si>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</si>
  <si>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</si>
  <si>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</si>
  <si>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</si>
  <si>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</si>
  <si>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</si>
  <si>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</si>
  <si>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</si>
  <si>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</si>
  <si>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</si>
  <si>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</si>
  <si>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</si>
  <si>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</si>
  <si>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</si>
  <si>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</si>
  <si>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</si>
  <si>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</si>
  <si>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</si>
  <si>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</si>
  <si>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</si>
  <si>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</si>
  <si>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</si>
  <si>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</si>
  <si>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</si>
  <si>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</si>
  <si>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</si>
  <si>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</si>
  <si>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</si>
  <si>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</si>
  <si>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</si>
  <si>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</si>
  <si>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</si>
  <si>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</si>
  <si>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</si>
  <si>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</si>
  <si>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</si>
  <si>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</si>
  <si>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</si>
  <si>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</si>
  <si>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</si>
  <si>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</si>
  <si>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</si>
  <si>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</si>
  <si>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</si>
  <si>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</si>
  <si>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</si>
  <si>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</si>
  <si>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</si>
  <si>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</si>
  <si>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</si>
  <si>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</si>
  <si>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</si>
  <si>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</si>
  <si>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</si>
  <si>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</si>
  <si>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</si>
  <si>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</si>
  <si>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</si>
  <si>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</si>
  <si>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</si>
  <si>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</si>
  <si>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</si>
  <si>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</si>
  <si>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</si>
  <si>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</si>
  <si>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</si>
  <si>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</si>
  <si>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</si>
  <si>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</si>
  <si>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</si>
  <si>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</si>
  <si>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</si>
  <si>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</si>
  <si>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</si>
  <si>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</si>
  <si>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</si>
  <si>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</si>
  <si>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</si>
  <si>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</si>
  <si>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</si>
  <si>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</si>
  <si>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</si>
  <si>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</si>
  <si>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</si>
  <si>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</si>
  <si>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</si>
  <si>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</si>
  <si>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</si>
  <si>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</si>
  <si>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</si>
  <si>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</si>
  <si>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</si>
  <si>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</si>
  <si>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</si>
  <si>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</si>
  <si>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</si>
  <si>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</si>
  <si>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</si>
  <si>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</si>
  <si>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</si>
  <si>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</si>
  <si>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</si>
  <si>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</si>
  <si>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</si>
  <si>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</si>
  <si>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</si>
  <si>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</si>
  <si>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</si>
  <si>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</si>
  <si>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</si>
  <si>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</si>
  <si>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</si>
  <si>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</si>
  <si>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</si>
  <si>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</si>
  <si>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</si>
  <si>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</si>
  <si>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</si>
  <si>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</si>
  <si>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</si>
  <si>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</si>
  <si>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</si>
  <si>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</si>
  <si>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</si>
  <si>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</si>
  <si>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</si>
  <si>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</si>
  <si>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</si>
  <si>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</si>
  <si>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</si>
  <si>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</si>
  <si>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</si>
  <si>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</si>
  <si>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</si>
  <si>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</si>
  <si>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</si>
  <si>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</si>
  <si>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</si>
  <si>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</si>
  <si>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</si>
  <si>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</si>
  <si>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</si>
  <si>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</si>
  <si>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</si>
  <si>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</si>
  <si>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</si>
  <si>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</si>
  <si>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</si>
  <si>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</si>
  <si>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</si>
  <si>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</si>
  <si>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</si>
  <si>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</si>
  <si>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</si>
  <si>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</si>
  <si>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</si>
  <si>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</si>
  <si>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</si>
  <si>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</si>
  <si>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</si>
  <si>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</si>
  <si>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</si>
  <si>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</si>
  <si>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</si>
  <si>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</si>
  <si>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</si>
  <si>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</si>
  <si>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</si>
  <si>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</si>
  <si>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</si>
  <si>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</si>
  <si>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</si>
  <si>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</si>
  <si>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</si>
  <si>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</si>
  <si>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</si>
  <si>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</si>
  <si>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</si>
  <si>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</si>
  <si>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</si>
  <si>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</si>
  <si>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</si>
  <si>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</si>
  <si>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</si>
  <si>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</si>
  <si>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</si>
  <si>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</si>
  <si>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</si>
  <si>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</si>
  <si>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</si>
  <si>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</si>
  <si>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</si>
  <si>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</si>
  <si>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</si>
  <si>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</si>
  <si>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</si>
  <si>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</si>
  <si>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</si>
  <si>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</si>
  <si>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</si>
  <si>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</si>
  <si>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</si>
  <si>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</si>
  <si>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</si>
  <si>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</si>
  <si>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</si>
  <si>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</si>
  <si>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</si>
  <si>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</si>
  <si>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</si>
  <si>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</si>
  <si>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</si>
  <si>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</si>
  <si>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</si>
  <si>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</si>
  <si>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</si>
  <si>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</si>
  <si>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</si>
  <si>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</si>
  <si>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</si>
  <si>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</si>
  <si>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</si>
  <si>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</si>
  <si>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</si>
  <si>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</si>
  <si>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</si>
  <si>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</si>
  <si>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</si>
  <si>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</si>
  <si>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</si>
  <si>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</si>
  <si>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</si>
  <si>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</si>
  <si>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</si>
  <si>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</si>
  <si>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</si>
  <si>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</si>
  <si>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</si>
  <si>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</si>
  <si>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</si>
  <si>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</si>
  <si>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</si>
  <si>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</si>
  <si>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</si>
  <si>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</si>
  <si>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</si>
  <si>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</si>
  <si>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</si>
  <si>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</si>
  <si>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</si>
  <si>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</si>
  <si>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</si>
  <si>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</si>
  <si>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</si>
  <si>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</si>
  <si>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</si>
  <si>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</si>
  <si>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</si>
  <si>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</si>
  <si>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</si>
  <si>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</si>
  <si>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</si>
  <si>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</si>
  <si>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</si>
  <si>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</si>
  <si>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</si>
  <si>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</si>
  <si>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</si>
  <si>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</si>
  <si>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</si>
  <si>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</si>
  <si>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</si>
  <si>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</si>
  <si>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</si>
  <si>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</si>
  <si>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</si>
  <si>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</si>
  <si>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</si>
  <si>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</si>
  <si>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</si>
  <si>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</si>
  <si>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</si>
  <si>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</si>
  <si>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</si>
  <si>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</si>
  <si>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</si>
  <si>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</si>
  <si>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</si>
  <si>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</si>
  <si>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</si>
  <si>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</si>
  <si>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</si>
  <si>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</si>
  <si>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</si>
  <si>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</si>
  <si>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</si>
  <si>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</si>
  <si>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</si>
  <si>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</si>
  <si>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</si>
  <si>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</si>
  <si>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</si>
  <si>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</si>
  <si>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</si>
  <si>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</si>
  <si>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</si>
  <si>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</si>
  <si>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</si>
  <si>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</si>
  <si>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</si>
  <si>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26645079</t>
  </si>
  <si>
    <t>ООО "Континент"</t>
  </si>
  <si>
    <t>0401006024</t>
  </si>
  <si>
    <t>040101001</t>
  </si>
  <si>
    <t>01-01-2011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</si>
  <si>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</si>
  <si>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</si>
  <si>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</si>
  <si>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</si>
  <si>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</si>
  <si>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</si>
  <si>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</si>
  <si>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</si>
  <si>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</si>
  <si>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</si>
  <si>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</si>
  <si>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</si>
  <si>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</si>
  <si>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</si>
  <si>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</si>
  <si>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</si>
  <si>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</si>
  <si>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</si>
  <si>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</si>
  <si>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</si>
  <si>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</si>
  <si>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</si>
  <si>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</si>
  <si>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</si>
  <si>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</si>
  <si>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</si>
  <si>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</si>
  <si>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</si>
  <si>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</si>
  <si>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</si>
  <si>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</si>
  <si>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</si>
  <si>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</si>
  <si>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</si>
  <si>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</si>
  <si>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</si>
  <si>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</si>
  <si>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</si>
  <si>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</si>
  <si>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</si>
  <si>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</si>
  <si>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</si>
  <si>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</si>
  <si>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</si>
  <si>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</si>
  <si>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</si>
  <si>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</si>
  <si>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</si>
  <si>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</si>
  <si>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</si>
  <si>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</si>
  <si>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</si>
  <si>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</si>
  <si>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</si>
  <si>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</si>
  <si>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</si>
  <si>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</si>
  <si>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</si>
  <si>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</si>
  <si>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</si>
  <si>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</si>
  <si>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</si>
  <si>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</si>
  <si>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</si>
  <si>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</si>
  <si>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</si>
  <si>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</si>
  <si>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</si>
  <si>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</si>
  <si>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</si>
  <si>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</si>
  <si>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</si>
  <si>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</si>
  <si>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</si>
  <si>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</si>
  <si>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</si>
  <si>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</si>
  <si>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</si>
  <si>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</si>
  <si>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</si>
  <si>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</si>
  <si>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</si>
  <si>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</si>
  <si>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</si>
  <si>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</si>
  <si>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</si>
  <si>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</si>
  <si>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</si>
  <si>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</si>
  <si>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</si>
  <si>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</si>
  <si>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</si>
  <si>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</si>
  <si>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</si>
  <si>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</si>
  <si>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</si>
  <si>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</si>
  <si>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</si>
  <si>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</si>
  <si>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</si>
  <si>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</si>
  <si>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</si>
  <si>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</si>
  <si>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</si>
  <si>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</si>
  <si>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</si>
  <si>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</si>
  <si>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</si>
  <si>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</si>
  <si>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</si>
  <si>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</si>
  <si>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</si>
  <si>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</si>
  <si>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</si>
  <si>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</si>
  <si>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</si>
  <si>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</si>
  <si>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</si>
  <si>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</si>
  <si>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</si>
  <si>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</si>
  <si>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</si>
  <si>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</si>
  <si>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</si>
  <si>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</si>
  <si>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</si>
  <si>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</si>
  <si>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</si>
  <si>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</si>
  <si>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</si>
  <si>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</si>
  <si>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</si>
  <si>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</si>
  <si>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</si>
  <si>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</si>
  <si>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</si>
  <si>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</si>
  <si>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</si>
  <si>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</si>
  <si>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</si>
  <si>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</si>
  <si>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</si>
  <si>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</si>
  <si>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</si>
  <si>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</si>
  <si>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</si>
  <si>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</si>
  <si>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</si>
  <si>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</si>
  <si>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</si>
  <si>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</si>
  <si>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</si>
  <si>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</si>
  <si>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</si>
  <si>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</si>
  <si>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</si>
  <si>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</si>
  <si>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</si>
  <si>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</si>
  <si>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</si>
  <si>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</si>
  <si>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</si>
  <si>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</si>
  <si>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</si>
  <si>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</si>
  <si>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</si>
  <si>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</si>
  <si>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</si>
  <si>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</si>
  <si>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</si>
  <si>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</si>
  <si>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</si>
  <si>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</si>
  <si>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</si>
  <si>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</si>
  <si>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</si>
  <si>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</si>
  <si>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</si>
  <si>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</si>
  <si>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</si>
  <si>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</si>
  <si>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</si>
  <si>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</si>
  <si>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</si>
  <si>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</si>
  <si>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</si>
  <si>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</si>
  <si>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</si>
  <si>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</si>
  <si>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</si>
  <si>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</si>
  <si>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</si>
  <si>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</si>
  <si>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</si>
  <si>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</si>
  <si>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</si>
  <si>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</si>
  <si>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</si>
  <si>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</si>
  <si>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</si>
  <si>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</si>
  <si>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</si>
  <si>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</si>
  <si>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</si>
  <si>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</si>
  <si>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</si>
  <si>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</si>
  <si>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</si>
  <si>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</si>
  <si>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</si>
  <si>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</si>
  <si>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</si>
  <si>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</si>
  <si>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</si>
  <si>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</si>
  <si>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</si>
  <si>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</si>
  <si>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</si>
  <si>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</si>
  <si>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</si>
  <si>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</si>
  <si>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</si>
  <si>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</si>
  <si>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</si>
  <si>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</si>
  <si>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</si>
  <si>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</si>
  <si>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</si>
  <si>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</si>
  <si>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</si>
  <si>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</si>
  <si>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</si>
  <si>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</si>
  <si>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</si>
  <si>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</si>
  <si>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</si>
  <si>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</si>
  <si>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</si>
  <si>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</si>
  <si>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</si>
  <si>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</si>
  <si>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</si>
  <si>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</si>
  <si>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</si>
  <si>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</si>
  <si>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</si>
  <si>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</si>
  <si>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</si>
  <si>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</si>
  <si>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</si>
  <si>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</si>
  <si>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</si>
  <si>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</si>
  <si>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</si>
  <si>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</si>
  <si>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</si>
  <si>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</si>
  <si>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</si>
  <si>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</si>
  <si>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</si>
  <si>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</si>
  <si>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</si>
  <si>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</si>
  <si>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</si>
  <si>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</si>
  <si>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</si>
  <si>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</si>
  <si>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</si>
  <si>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</si>
  <si>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</si>
  <si>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</si>
  <si>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</si>
  <si>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</si>
  <si>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</si>
  <si>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</si>
  <si>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</si>
  <si>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</si>
  <si>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</si>
  <si>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</si>
  <si>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</si>
  <si>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</si>
  <si>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</si>
  <si>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</si>
  <si>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</si>
  <si>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</si>
  <si>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</si>
  <si>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</si>
  <si>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</si>
  <si>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</si>
  <si>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</si>
  <si>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</si>
  <si>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</si>
  <si>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</si>
  <si>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</si>
  <si>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</si>
  <si>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</si>
  <si>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</si>
  <si>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</si>
  <si>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</si>
  <si>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</si>
  <si>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</si>
  <si>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</si>
  <si>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</si>
  <si>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</si>
  <si>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</si>
  <si>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01.01.2024</t>
  </si>
  <si>
    <t>31.12.2027</t>
  </si>
  <si>
    <t>Инвестиционная программа № П-07-01/488 от 01.11.2025 МУП "КРИСТАЛЛ" в сфере водоснабжения по модернизации объектов централизованной системы водоснабжения, на территории муниципального района Майминский на 2026-2028 годы</t>
  </si>
  <si>
    <t>01.01.2026</t>
  </si>
  <si>
    <t>31.12.2028</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</si>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</sst>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altai-republic.ru/" TargetMode="External"/><Relationship Id="rId5"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3E441-5125-6B74-248C-0.2F485D5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4B47F-9484-7577-CF6B-0.1DFFC2B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АО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89</v>
      </c>
      <c r="F8" s="824"/>
      <c r="G8" s="466" t="s">
        <v>87</v>
      </c>
      <c r="H8" s="466" t="s">
        <v>88</v>
      </c>
      <c r="I8" s="415" t="s">
        <v>86</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5F736-789D-E10A-0AE5-0.301100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Минстрой РА</v>
      </c>
      <c r="W29" s="2252"/>
      <c r="X29" s="2252"/>
      <c r="Y29" s="2252"/>
      <c r="Z29" s="2252"/>
      <c r="AA29" s="2252"/>
      <c r="AB29" s="2252"/>
      <c r="AC29" s="327"/>
      <c r="AD29" s="2252" t="str">
        <f>IF(TITLE_NAME_OR_PR_CHANGE="",IF(TITLE_NAME_OR_PR="","",TITLE_NAME_OR_PR),TITLE_NAME_OR_PR_CHANGE)</f>
        <v>Минстрой РА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46006.403333333335</v>
      </c>
      <c r="W30" s="2265"/>
      <c r="X30" s="2265"/>
      <c r="Y30" s="2265"/>
      <c r="Z30" s="2265"/>
      <c r="AA30" s="2265"/>
      <c r="AB30" s="2265"/>
      <c r="AC30" s="327"/>
      <c r="AD30" s="2265" t="str">
        <f>IF(TITLE_DATE_PR_CHANGE="",IF(TITLE_DATE_PR="","",TITLE_DATE_PR),TITLE_DATE_PR_CHANGE)</f>
        <v>46006.403333333335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П-07-01/565</v>
      </c>
      <c r="W31" s="2252"/>
      <c r="X31" s="2252"/>
      <c r="Y31" s="2252"/>
      <c r="Z31" s="2252"/>
      <c r="AA31" s="2252"/>
      <c r="AB31" s="2252"/>
      <c r="AC31" s="327"/>
      <c r="AD31" s="2252" t="str">
        <f>IF(TITLE_NUMBER_PR_CHANGE="",IF(TITLE_NUMBER_PR="","",TITLE_NUMBER_PR),TITLE_NUMBER_PR_CHANGE)</f>
        <v>П-07-01/565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https://altai-republic.ru/</v>
      </c>
      <c r="W32" s="2252"/>
      <c r="X32" s="2252"/>
      <c r="Y32" s="2252"/>
      <c r="Z32" s="2252"/>
      <c r="AA32" s="2252"/>
      <c r="AB32" s="2252"/>
      <c r="AC32" s="327"/>
      <c r="AD32" s="2252" t="str">
        <f>IF(TITLE_IST_PUB_CHANGE="",IF(TITLE_IST_PUB="","",TITLE_IST_PUB),TITLE_IST_PUB_CHANGE)</f>
        <v>https://altai-republic.ru/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46006.403333333335</v>
      </c>
      <c r="W34" s="2265"/>
      <c r="X34" s="2265"/>
      <c r="Y34" s="2265"/>
      <c r="Z34" s="2265"/>
      <c r="AA34" s="2265"/>
      <c r="AB34" s="2265"/>
      <c r="AC34" s="327"/>
      <c r="AD34" s="2265" t="str">
        <f>IF(TITLE_DATE_PR_CHANGE="",IF(TITLE_DATE_PR="","",TITLE_DATE_PR),TITLE_DATE_PR_CHANGE)</f>
        <v>46006.403333333335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П-07-01/565</v>
      </c>
      <c r="W35" s="2252"/>
      <c r="X35" s="2252"/>
      <c r="Y35" s="2252"/>
      <c r="Z35" s="2252"/>
      <c r="AA35" s="2252"/>
      <c r="AB35" s="2252"/>
      <c r="AC35" s="327"/>
      <c r="AD35" s="2252" t="str">
        <f>IF(TITLE_NUMBER_PR_CHANGE="",IF(TITLE_NUMBER_PR="","",TITLE_NUMBER_PR),TITLE_NUMBER_PR_CHANGE)</f>
        <v>П-07-01/565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A42B6-BEA4-E6C2-1A38-0.A35FDF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Минстрой РА</v>
      </c>
      <c r="W29" s="2252"/>
      <c r="X29" s="2252"/>
      <c r="Y29" s="2252"/>
      <c r="Z29" s="2252"/>
      <c r="AA29" s="2252"/>
      <c r="AB29" s="2252"/>
      <c r="AC29" s="327"/>
      <c r="AD29" s="2252" t="str">
        <f>IF(TITLE_NAME_OR_PR_CHANGE="",IF(TITLE_NAME_OR_PR="","",TITLE_NAME_OR_PR),TITLE_NAME_OR_PR_CHANGE)</f>
        <v>Минстрой РА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46006.403333333335</v>
      </c>
      <c r="W30" s="2265"/>
      <c r="X30" s="2265"/>
      <c r="Y30" s="2265"/>
      <c r="Z30" s="2265"/>
      <c r="AA30" s="2265"/>
      <c r="AB30" s="2265"/>
      <c r="AC30" s="327"/>
      <c r="AD30" s="2265" t="str">
        <f>IF(TITLE_DATE_PR_CHANGE="",IF(TITLE_DATE_PR="","",TITLE_DATE_PR),TITLE_DATE_PR_CHANGE)</f>
        <v>46006.403333333335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П-07-01/565</v>
      </c>
      <c r="W31" s="2252"/>
      <c r="X31" s="2252"/>
      <c r="Y31" s="2252"/>
      <c r="Z31" s="2252"/>
      <c r="AA31" s="2252"/>
      <c r="AB31" s="2252"/>
      <c r="AC31" s="327"/>
      <c r="AD31" s="2252" t="str">
        <f>IF(TITLE_NUMBER_PR_CHANGE="",IF(TITLE_NUMBER_PR="","",TITLE_NUMBER_PR),TITLE_NUMBER_PR_CHANGE)</f>
        <v>П-07-01/565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https://altai-republic.ru/</v>
      </c>
      <c r="W32" s="2252"/>
      <c r="X32" s="2252"/>
      <c r="Y32" s="2252"/>
      <c r="Z32" s="2252"/>
      <c r="AA32" s="2252"/>
      <c r="AB32" s="2252"/>
      <c r="AC32" s="327"/>
      <c r="AD32" s="2252" t="str">
        <f>IF(TITLE_IST_PUB_CHANGE="",IF(TITLE_IST_PUB="","",TITLE_IST_PUB),TITLE_IST_PUB_CHANGE)</f>
        <v>https://altai-republic.ru/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46006.403333333335</v>
      </c>
      <c r="W34" s="2265"/>
      <c r="X34" s="2265"/>
      <c r="Y34" s="2265"/>
      <c r="Z34" s="2265"/>
      <c r="AA34" s="2265"/>
      <c r="AB34" s="2265"/>
      <c r="AC34" s="327"/>
      <c r="AD34" s="2265" t="str">
        <f>IF(TITLE_DATE_PR_CHANGE="",IF(TITLE_DATE_PR="","",TITLE_DATE_PR),TITLE_DATE_PR_CHANGE)</f>
        <v>46006.403333333335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П-07-01/565</v>
      </c>
      <c r="W35" s="2252"/>
      <c r="X35" s="2252"/>
      <c r="Y35" s="2252"/>
      <c r="Z35" s="2252"/>
      <c r="AA35" s="2252"/>
      <c r="AB35" s="2252"/>
      <c r="AC35" s="327"/>
      <c r="AD35" s="2252" t="str">
        <f>IF(TITLE_NUMBER_PR_CHANGE="",IF(TITLE_NUMBER_PR="","",TITLE_NUMBER_PR),TITLE_NUMBER_PR_CHANGE)</f>
        <v>П-07-01/565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E2BCA-C9DF-2E2D-348B-0.115D53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Минстрой РА</v>
      </c>
      <c r="W29" s="2252"/>
      <c r="X29" s="2252"/>
      <c r="Y29" s="2252"/>
      <c r="Z29" s="2252"/>
      <c r="AA29" s="2252"/>
      <c r="AB29" s="2252"/>
      <c r="AC29" s="1636"/>
      <c r="AD29" s="2252" t="str">
        <f>IF(TITLE_NAME_OR_PR_CHANGE="",IF(TITLE_NAME_OR_PR="","",TITLE_NAME_OR_PR),TITLE_NAME_OR_PR_CHANGE)</f>
        <v>Минстрой РА</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46006.403333333335</v>
      </c>
      <c r="W30" s="2265"/>
      <c r="X30" s="2265"/>
      <c r="Y30" s="2265"/>
      <c r="Z30" s="2265"/>
      <c r="AA30" s="2265"/>
      <c r="AB30" s="2265"/>
      <c r="AC30" s="1636"/>
      <c r="AD30" s="2265" t="str">
        <f>IF(TITLE_DATE_PR_CHANGE="",IF(TITLE_DATE_PR="","",TITLE_DATE_PR),TITLE_DATE_PR_CHANGE)</f>
        <v>46006.403333333335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П-07-01/565</v>
      </c>
      <c r="W31" s="2252"/>
      <c r="X31" s="2252"/>
      <c r="Y31" s="2252"/>
      <c r="Z31" s="2252"/>
      <c r="AA31" s="2252"/>
      <c r="AB31" s="2252"/>
      <c r="AC31" s="1636"/>
      <c r="AD31" s="2252" t="str">
        <f>IF(TITLE_NUMBER_PR_CHANGE="",IF(TITLE_NUMBER_PR="","",TITLE_NUMBER_PR),TITLE_NUMBER_PR_CHANGE)</f>
        <v>П-07-01/565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https://altai-republic.ru/</v>
      </c>
      <c r="W32" s="2252"/>
      <c r="X32" s="2252"/>
      <c r="Y32" s="2252"/>
      <c r="Z32" s="2252"/>
      <c r="AA32" s="2252"/>
      <c r="AB32" s="2252"/>
      <c r="AC32" s="1636"/>
      <c r="AD32" s="2252" t="str">
        <f>IF(TITLE_IST_PUB_CHANGE="",IF(TITLE_IST_PUB="","",TITLE_IST_PUB),TITLE_IST_PUB_CHANGE)</f>
        <v>https://altai-republic.ru/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46006.403333333335</v>
      </c>
      <c r="W34" s="2265"/>
      <c r="X34" s="2265"/>
      <c r="Y34" s="2265"/>
      <c r="Z34" s="2265"/>
      <c r="AA34" s="2265"/>
      <c r="AB34" s="2265"/>
      <c r="AC34" s="1636"/>
      <c r="AD34" s="2265" t="str">
        <f>IF(TITLE_DATE_PR_CHANGE="",IF(TITLE_DATE_PR="","",TITLE_DATE_PR),TITLE_DATE_PR_CHANGE)</f>
        <v>46006.403333333335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П-07-01/565</v>
      </c>
      <c r="W35" s="2252"/>
      <c r="X35" s="2252"/>
      <c r="Y35" s="2252"/>
      <c r="Z35" s="2252"/>
      <c r="AA35" s="2252"/>
      <c r="AB35" s="2252"/>
      <c r="AC35" s="1636"/>
      <c r="AD35" s="2252" t="str">
        <f>IF(TITLE_NUMBER_PR_CHANGE="",IF(TITLE_NUMBER_PR="","",TITLE_NUMBER_PR),TITLE_NUMBER_PR_CHANGE)</f>
        <v>П-07-01/565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89</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100</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6C8A2-32E7-8A63-AB89-0.1CB535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Минстрой РА</v>
      </c>
      <c r="W29" s="2252"/>
      <c r="X29" s="2252"/>
      <c r="Y29" s="2252"/>
      <c r="Z29" s="2252"/>
      <c r="AA29" s="2252"/>
      <c r="AB29" s="2252"/>
      <c r="AC29" s="1636"/>
      <c r="AD29" s="2252" t="str">
        <f>IF(TITLE_NAME_OR_PR_CHANGE="",IF(TITLE_NAME_OR_PR="","",TITLE_NAME_OR_PR),TITLE_NAME_OR_PR_CHANGE)</f>
        <v>Минстрой РА</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46006.403333333335</v>
      </c>
      <c r="W30" s="2265"/>
      <c r="X30" s="2265"/>
      <c r="Y30" s="2265"/>
      <c r="Z30" s="2265"/>
      <c r="AA30" s="2265"/>
      <c r="AB30" s="2265"/>
      <c r="AC30" s="1636"/>
      <c r="AD30" s="2265" t="str">
        <f>IF(TITLE_DATE_PR_CHANGE="",IF(TITLE_DATE_PR="","",TITLE_DATE_PR),TITLE_DATE_PR_CHANGE)</f>
        <v>46006.403333333335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П-07-01/565</v>
      </c>
      <c r="W31" s="2252"/>
      <c r="X31" s="2252"/>
      <c r="Y31" s="2252"/>
      <c r="Z31" s="2252"/>
      <c r="AA31" s="2252"/>
      <c r="AB31" s="2252"/>
      <c r="AC31" s="1636"/>
      <c r="AD31" s="2252" t="str">
        <f>IF(TITLE_NUMBER_PR_CHANGE="",IF(TITLE_NUMBER_PR="","",TITLE_NUMBER_PR),TITLE_NUMBER_PR_CHANGE)</f>
        <v>П-07-01/565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https://altai-republic.ru/</v>
      </c>
      <c r="W32" s="2252"/>
      <c r="X32" s="2252"/>
      <c r="Y32" s="2252"/>
      <c r="Z32" s="2252"/>
      <c r="AA32" s="2252"/>
      <c r="AB32" s="2252"/>
      <c r="AC32" s="1636"/>
      <c r="AD32" s="2252" t="str">
        <f>IF(TITLE_IST_PUB_CHANGE="",IF(TITLE_IST_PUB="","",TITLE_IST_PUB),TITLE_IST_PUB_CHANGE)</f>
        <v>https://altai-republic.ru/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46006.403333333335</v>
      </c>
      <c r="W34" s="2265"/>
      <c r="X34" s="2265"/>
      <c r="Y34" s="2265"/>
      <c r="Z34" s="2265"/>
      <c r="AA34" s="2265"/>
      <c r="AB34" s="2265"/>
      <c r="AC34" s="1636"/>
      <c r="AD34" s="2265" t="str">
        <f>IF(TITLE_DATE_PR_CHANGE="",IF(TITLE_DATE_PR="","",TITLE_DATE_PR),TITLE_DATE_PR_CHANGE)</f>
        <v>46006.403333333335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П-07-01/565</v>
      </c>
      <c r="W35" s="2252"/>
      <c r="X35" s="2252"/>
      <c r="Y35" s="2252"/>
      <c r="Z35" s="2252"/>
      <c r="AA35" s="2252"/>
      <c r="AB35" s="2252"/>
      <c r="AC35" s="1636"/>
      <c r="AD35" s="2252" t="str">
        <f>IF(TITLE_NUMBER_PR_CHANGE="",IF(TITLE_NUMBER_PR="","",TITLE_NUMBER_PR),TITLE_NUMBER_PR_CHANGE)</f>
        <v>П-07-01/565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89</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100</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43741-AABF-11F6-E973-0.815481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Минстрой РА</v>
      </c>
      <c r="W29" s="2252"/>
      <c r="X29" s="2252"/>
      <c r="Y29" s="2252"/>
      <c r="Z29" s="2252"/>
      <c r="AA29" s="2252"/>
      <c r="AB29" s="2252"/>
      <c r="AC29" s="327"/>
      <c r="AD29" s="2252" t="str">
        <f>IF(TITLE_NAME_OR_PR_CHANGE="",IF(TITLE_NAME_OR_PR="","",TITLE_NAME_OR_PR),TITLE_NAME_OR_PR_CHANGE)</f>
        <v>Минстрой РА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46006.403333333335</v>
      </c>
      <c r="W30" s="2265"/>
      <c r="X30" s="2265"/>
      <c r="Y30" s="2265"/>
      <c r="Z30" s="2265"/>
      <c r="AA30" s="2265"/>
      <c r="AB30" s="2265"/>
      <c r="AC30" s="327"/>
      <c r="AD30" s="2265" t="str">
        <f>IF(TITLE_DATE_PR_CHANGE="",IF(TITLE_DATE_PR="","",TITLE_DATE_PR),TITLE_DATE_PR_CHANGE)</f>
        <v>46006.403333333335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П-07-01/565</v>
      </c>
      <c r="W31" s="2252"/>
      <c r="X31" s="2252"/>
      <c r="Y31" s="2252"/>
      <c r="Z31" s="2252"/>
      <c r="AA31" s="2252"/>
      <c r="AB31" s="2252"/>
      <c r="AC31" s="327"/>
      <c r="AD31" s="2252" t="str">
        <f>IF(TITLE_NUMBER_PR_CHANGE="",IF(TITLE_NUMBER_PR="","",TITLE_NUMBER_PR),TITLE_NUMBER_PR_CHANGE)</f>
        <v>П-07-01/565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https://altai-republic.ru/</v>
      </c>
      <c r="W32" s="2252"/>
      <c r="X32" s="2252"/>
      <c r="Y32" s="2252"/>
      <c r="Z32" s="2252"/>
      <c r="AA32" s="2252"/>
      <c r="AB32" s="2252"/>
      <c r="AC32" s="327"/>
      <c r="AD32" s="2252" t="str">
        <f>IF(TITLE_IST_PUB_CHANGE="",IF(TITLE_IST_PUB="","",TITLE_IST_PUB),TITLE_IST_PUB_CHANGE)</f>
        <v>https://altai-republic.ru/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46006.403333333335</v>
      </c>
      <c r="W34" s="2265"/>
      <c r="X34" s="2265"/>
      <c r="Y34" s="2265"/>
      <c r="Z34" s="2265"/>
      <c r="AA34" s="2265"/>
      <c r="AB34" s="2265"/>
      <c r="AC34" s="327"/>
      <c r="AD34" s="2265" t="str">
        <f>IF(TITLE_DATE_PR_CHANGE="",IF(TITLE_DATE_PR="","",TITLE_DATE_PR),TITLE_DATE_PR_CHANGE)</f>
        <v>46006.403333333335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П-07-01/565</v>
      </c>
      <c r="W35" s="2252"/>
      <c r="X35" s="2252"/>
      <c r="Y35" s="2252"/>
      <c r="Z35" s="2252"/>
      <c r="AA35" s="2252"/>
      <c r="AB35" s="2252"/>
      <c r="AC35" s="327"/>
      <c r="AD35" s="2252" t="str">
        <f>IF(TITLE_NUMBER_PR_CHANGE="",IF(TITLE_NUMBER_PR="","",TITLE_NUMBER_PR),TITLE_NUMBER_PR_CHANGE)</f>
        <v>П-07-01/565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83974-1D85-6335-28D4-0.A4F0F8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Минстрой РА</v>
      </c>
      <c r="W29" s="2252"/>
      <c r="X29" s="2252"/>
      <c r="Y29" s="2252"/>
      <c r="Z29" s="2252"/>
      <c r="AA29" s="2252"/>
      <c r="AB29" s="2252"/>
      <c r="AC29" s="327"/>
      <c r="AD29" s="2252" t="str">
        <f>IF(TITLE_NAME_OR_PR_CHANGE="",IF(TITLE_NAME_OR_PR="","",TITLE_NAME_OR_PR),TITLE_NAME_OR_PR_CHANGE)</f>
        <v>Минстрой РА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46006.403333333335</v>
      </c>
      <c r="W30" s="2265"/>
      <c r="X30" s="2265"/>
      <c r="Y30" s="2265"/>
      <c r="Z30" s="2265"/>
      <c r="AA30" s="2265"/>
      <c r="AB30" s="2265"/>
      <c r="AC30" s="327"/>
      <c r="AD30" s="2265" t="str">
        <f>IF(TITLE_DATE_PR_CHANGE="",IF(TITLE_DATE_PR="","",TITLE_DATE_PR),TITLE_DATE_PR_CHANGE)</f>
        <v>46006.403333333335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П-07-01/565</v>
      </c>
      <c r="W31" s="2252"/>
      <c r="X31" s="2252"/>
      <c r="Y31" s="2252"/>
      <c r="Z31" s="2252"/>
      <c r="AA31" s="2252"/>
      <c r="AB31" s="2252"/>
      <c r="AC31" s="327"/>
      <c r="AD31" s="2252" t="str">
        <f>IF(TITLE_NUMBER_PR_CHANGE="",IF(TITLE_NUMBER_PR="","",TITLE_NUMBER_PR),TITLE_NUMBER_PR_CHANGE)</f>
        <v>П-07-01/565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https://altai-republic.ru/</v>
      </c>
      <c r="W32" s="2252"/>
      <c r="X32" s="2252"/>
      <c r="Y32" s="2252"/>
      <c r="Z32" s="2252"/>
      <c r="AA32" s="2252"/>
      <c r="AB32" s="2252"/>
      <c r="AC32" s="327"/>
      <c r="AD32" s="2252" t="str">
        <f>IF(TITLE_IST_PUB_CHANGE="",IF(TITLE_IST_PUB="","",TITLE_IST_PUB),TITLE_IST_PUB_CHANGE)</f>
        <v>https://altai-republic.ru/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46006.403333333335</v>
      </c>
      <c r="W34" s="2265"/>
      <c r="X34" s="2265"/>
      <c r="Y34" s="2265"/>
      <c r="Z34" s="2265"/>
      <c r="AA34" s="2265"/>
      <c r="AB34" s="2265"/>
      <c r="AC34" s="327"/>
      <c r="AD34" s="2265" t="str">
        <f>IF(TITLE_DATE_PR_CHANGE="",IF(TITLE_DATE_PR="","",TITLE_DATE_PR),TITLE_DATE_PR_CHANGE)</f>
        <v>46006.403333333335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П-07-01/565</v>
      </c>
      <c r="W35" s="2252"/>
      <c r="X35" s="2252"/>
      <c r="Y35" s="2252"/>
      <c r="Z35" s="2252"/>
      <c r="AA35" s="2252"/>
      <c r="AB35" s="2252"/>
      <c r="AC35" s="327"/>
      <c r="AD35" s="2252" t="str">
        <f>IF(TITLE_NUMBER_PR_CHANGE="",IF(TITLE_NUMBER_PR="","",TITLE_NUMBER_PR),TITLE_NUMBER_PR_CHANGE)</f>
        <v>П-07-01/565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9B31-6DA6-47EF-94C8-0.F2E20B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Минстрой РА</v>
      </c>
      <c r="W29" s="2252"/>
      <c r="X29" s="2252"/>
      <c r="Y29" s="2252"/>
      <c r="Z29" s="2252"/>
      <c r="AA29" s="2252"/>
      <c r="AB29" s="2252"/>
      <c r="AC29" s="327"/>
      <c r="AD29" s="2252" t="str">
        <f>IF(TITLE_NAME_OR_PR_CHANGE="",IF(TITLE_NAME_OR_PR="","",TITLE_NAME_OR_PR),TITLE_NAME_OR_PR_CHANGE)</f>
        <v>Минстрой РА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46006.403333333335</v>
      </c>
      <c r="W30" s="2265"/>
      <c r="X30" s="2265"/>
      <c r="Y30" s="2265"/>
      <c r="Z30" s="2265"/>
      <c r="AA30" s="2265"/>
      <c r="AB30" s="2265"/>
      <c r="AC30" s="327"/>
      <c r="AD30" s="2265" t="str">
        <f>IF(TITLE_DATE_PR_CHANGE="",IF(TITLE_DATE_PR="","",TITLE_DATE_PR),TITLE_DATE_PR_CHANGE)</f>
        <v>46006.403333333335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П-07-01/565</v>
      </c>
      <c r="W31" s="2252"/>
      <c r="X31" s="2252"/>
      <c r="Y31" s="2252"/>
      <c r="Z31" s="2252"/>
      <c r="AA31" s="2252"/>
      <c r="AB31" s="2252"/>
      <c r="AC31" s="327"/>
      <c r="AD31" s="2252" t="str">
        <f>IF(TITLE_NUMBER_PR_CHANGE="",IF(TITLE_NUMBER_PR="","",TITLE_NUMBER_PR),TITLE_NUMBER_PR_CHANGE)</f>
        <v>П-07-01/565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https://altai-republic.ru/</v>
      </c>
      <c r="W32" s="2252"/>
      <c r="X32" s="2252"/>
      <c r="Y32" s="2252"/>
      <c r="Z32" s="2252"/>
      <c r="AA32" s="2252"/>
      <c r="AB32" s="2252"/>
      <c r="AC32" s="327"/>
      <c r="AD32" s="2252" t="str">
        <f>IF(TITLE_IST_PUB_CHANGE="",IF(TITLE_IST_PUB="","",TITLE_IST_PUB),TITLE_IST_PUB_CHANGE)</f>
        <v>https://altai-republic.ru/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46006.403333333335</v>
      </c>
      <c r="W34" s="2265"/>
      <c r="X34" s="2265"/>
      <c r="Y34" s="2265"/>
      <c r="Z34" s="2265"/>
      <c r="AA34" s="2265"/>
      <c r="AB34" s="2265"/>
      <c r="AC34" s="327"/>
      <c r="AD34" s="2265" t="str">
        <f>IF(TITLE_DATE_PR_CHANGE="",IF(TITLE_DATE_PR="","",TITLE_DATE_PR),TITLE_DATE_PR_CHANGE)</f>
        <v>46006.403333333335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П-07-01/565</v>
      </c>
      <c r="W35" s="2252"/>
      <c r="X35" s="2252"/>
      <c r="Y35" s="2252"/>
      <c r="Z35" s="2252"/>
      <c r="AA35" s="2252"/>
      <c r="AB35" s="2252"/>
      <c r="AC35" s="327"/>
      <c r="AD35" s="2252" t="str">
        <f>IF(TITLE_NUMBER_PR_CHANGE="",IF(TITLE_NUMBER_PR="","",TITLE_NUMBER_PR),TITLE_NUMBER_PR_CHANGE)</f>
        <v>П-07-01/565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D5D43-7303-F19A-6C38-0.C42D29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Минстрой РА</v>
      </c>
      <c r="W29" s="2252"/>
      <c r="X29" s="2252"/>
      <c r="Y29" s="2252"/>
      <c r="Z29" s="2252"/>
      <c r="AA29" s="2252"/>
      <c r="AB29" s="2252"/>
      <c r="AC29" s="327"/>
      <c r="AD29" s="2252" t="str">
        <f>IF(TITLE_NAME_OR_PR_CHANGE="",IF(TITLE_NAME_OR_PR="","",TITLE_NAME_OR_PR),TITLE_NAME_OR_PR_CHANGE)</f>
        <v>Минстрой РА</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46006.403333333335</v>
      </c>
      <c r="W30" s="2265"/>
      <c r="X30" s="2265"/>
      <c r="Y30" s="2265"/>
      <c r="Z30" s="2265"/>
      <c r="AA30" s="2265"/>
      <c r="AB30" s="2265"/>
      <c r="AC30" s="327"/>
      <c r="AD30" s="2265" t="str">
        <f>IF(TITLE_DATE_PR_CHANGE="",IF(TITLE_DATE_PR="","",TITLE_DATE_PR),TITLE_DATE_PR_CHANGE)</f>
        <v>46006.403333333335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П-07-01/565</v>
      </c>
      <c r="W31" s="2252"/>
      <c r="X31" s="2252"/>
      <c r="Y31" s="2252"/>
      <c r="Z31" s="2252"/>
      <c r="AA31" s="2252"/>
      <c r="AB31" s="2252"/>
      <c r="AC31" s="327"/>
      <c r="AD31" s="2252" t="str">
        <f>IF(TITLE_NUMBER_PR_CHANGE="",IF(TITLE_NUMBER_PR="","",TITLE_NUMBER_PR),TITLE_NUMBER_PR_CHANGE)</f>
        <v>П-07-01/565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https://altai-republic.ru/</v>
      </c>
      <c r="W32" s="2252"/>
      <c r="X32" s="2252"/>
      <c r="Y32" s="2252"/>
      <c r="Z32" s="2252"/>
      <c r="AA32" s="2252"/>
      <c r="AB32" s="2252"/>
      <c r="AC32" s="327"/>
      <c r="AD32" s="2252" t="str">
        <f>IF(TITLE_IST_PUB_CHANGE="",IF(TITLE_IST_PUB="","",TITLE_IST_PUB),TITLE_IST_PUB_CHANGE)</f>
        <v>https://altai-republic.ru/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46006.403333333335</v>
      </c>
      <c r="W34" s="2265"/>
      <c r="X34" s="2265"/>
      <c r="Y34" s="2265"/>
      <c r="Z34" s="2265"/>
      <c r="AA34" s="2265"/>
      <c r="AB34" s="2265"/>
      <c r="AC34" s="327"/>
      <c r="AD34" s="2265" t="str">
        <f>IF(TITLE_DATE_PR_CHANGE="",IF(TITLE_DATE_PR="","",TITLE_DATE_PR),TITLE_DATE_PR_CHANGE)</f>
        <v>46006.403333333335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П-07-01/565</v>
      </c>
      <c r="W35" s="2252"/>
      <c r="X35" s="2252"/>
      <c r="Y35" s="2252"/>
      <c r="Z35" s="2252"/>
      <c r="AA35" s="2252"/>
      <c r="AB35" s="2252"/>
      <c r="AC35" s="327"/>
      <c r="AD35" s="2252" t="str">
        <f>IF(TITLE_NUMBER_PR_CHANGE="",IF(TITLE_NUMBER_PR="","",TITLE_NUMBER_PR),TITLE_NUMBER_PR_CHANGE)</f>
        <v>П-07-01/565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100</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DD115-C0F1-95FA-399C-0.0E1D537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229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Минстрой РА</v>
      </c>
      <c r="Y33" s="2252"/>
      <c r="Z33" s="2252"/>
      <c r="AA33" s="2252"/>
      <c r="AB33" s="2252"/>
      <c r="AC33" s="2252"/>
      <c r="AD33" s="2252"/>
      <c r="AE33" s="2252"/>
      <c r="AF33" s="327"/>
      <c r="AG33" s="2252" t="str">
        <f>IF(TITLE_NAME_OR_PR_CHANGE="",IF(TITLE_NAME_OR_PR="","",TITLE_NAME_OR_PR),TITLE_NAME_OR_PR_CHANGE)</f>
        <v>Минстрой РА</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46006.403333333335</v>
      </c>
      <c r="Y34" s="2265"/>
      <c r="Z34" s="2265"/>
      <c r="AA34" s="2265"/>
      <c r="AB34" s="2265"/>
      <c r="AC34" s="2265"/>
      <c r="AD34" s="2265"/>
      <c r="AE34" s="2265"/>
      <c r="AF34" s="327"/>
      <c r="AG34" s="2265" t="str">
        <f>IF(TITLE_DATE_PR_CHANGE="",IF(TITLE_DATE_PR="","",TITLE_DATE_PR),TITLE_DATE_PR_CHANGE)</f>
        <v>46006.403333333335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П-07-01/565</v>
      </c>
      <c r="Y35" s="2252"/>
      <c r="Z35" s="2252"/>
      <c r="AA35" s="2252"/>
      <c r="AB35" s="2252"/>
      <c r="AC35" s="2252"/>
      <c r="AD35" s="2252"/>
      <c r="AE35" s="2252"/>
      <c r="AF35" s="327"/>
      <c r="AG35" s="2252" t="str">
        <f>IF(TITLE_NUMBER_PR_CHANGE="",IF(TITLE_NUMBER_PR="","",TITLE_NUMBER_PR),TITLE_NUMBER_PR_CHANGE)</f>
        <v>П-07-01/565</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https://altai-republic.ru/</v>
      </c>
      <c r="Y36" s="2252"/>
      <c r="Z36" s="2252"/>
      <c r="AA36" s="2252"/>
      <c r="AB36" s="2252"/>
      <c r="AC36" s="2252"/>
      <c r="AD36" s="2252"/>
      <c r="AE36" s="2252"/>
      <c r="AF36" s="327"/>
      <c r="AG36" s="2252" t="str">
        <f>IF(TITLE_IST_PUB_CHANGE="",IF(TITLE_IST_PUB="","",TITLE_IST_PUB),TITLE_IST_PUB_CHANGE)</f>
        <v>https://altai-republic.ru/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46006.403333333335</v>
      </c>
      <c r="Y38" s="2265"/>
      <c r="Z38" s="2265"/>
      <c r="AA38" s="2265"/>
      <c r="AB38" s="2265"/>
      <c r="AC38" s="2265"/>
      <c r="AD38" s="2265"/>
      <c r="AE38" s="2265"/>
      <c r="AF38" s="327"/>
      <c r="AG38" s="2265" t="str">
        <f>IF(TITLE_DATE_PR_CHANGE="",IF(TITLE_DATE_PR="","",TITLE_DATE_PR),TITLE_DATE_PR_CHANGE)</f>
        <v>46006.403333333335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П-07-01/565</v>
      </c>
      <c r="Y39" s="2252"/>
      <c r="Z39" s="2252"/>
      <c r="AA39" s="2252"/>
      <c r="AB39" s="2252"/>
      <c r="AC39" s="2252"/>
      <c r="AD39" s="2252"/>
      <c r="AE39" s="2252"/>
      <c r="AF39" s="327"/>
      <c r="AG39" s="2252" t="str">
        <f>IF(TITLE_NUMBER_PR_CHANGE="",IF(TITLE_NUMBER_PR="","",TITLE_NUMBER_PR),TITLE_NUMBER_PR_CHANGE)</f>
        <v>П-07-01/565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89</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100</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229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230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32D497-642E-7BB3-8E3B-0.3108F6DF}" mc:Ignorable="x14ac xr xr2 xr3">
  <sheetPr>
    <tabColor rgb="FFCCCCFF"/>
  </sheetPr>
  <dimension ref="A1:Q79"/>
  <sheetViews>
    <sheetView topLeftCell="C1" showGridLines="0" zoomScale="90" workbookViewId="0" tabSelected="1">
      <selection activeCell="I69" sqref="I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46023.40238425926</v>
      </c>
      <c r="G11" s="78"/>
      <c r="H11" s="774" t="s">
        <v>22</v>
      </c>
      <c r="J11" s="877" t="s">
        <v>23</v>
      </c>
      <c r="Q11" s="75">
        <v>0</v>
      </c>
    </row>
    <row customHeight="1" ht="22.5">
      <c r="A12" s="2099"/>
      <c r="D12" s="76"/>
      <c r="E12" s="1166" t="s">
        <v>24</v>
      </c>
      <c r="F12" s="1733">
        <v>46387.402453703704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46006.403333333335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0"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0"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C23BE71-7C29-2DDC-299D-0.2041C183}"/>
    <hyperlink ref="H17" location="Титульный!H9" display="Как заполнить?" tooltip="Помощь по работе с полями отчётной формы" xr:uid="{484B073C-E6A8-67AA-2C18-0.8E2AC723}"/>
    <hyperlink ref="F24" r:id="rId4" xr:uid="{AB915FCE-1AD5-C9C7-8617-0.680CB158}"/>
    <hyperlink ref="H39" location="Титульный!H9" display="Как заполнить?" tooltip="Помощь по работе с полями отчётной формы" xr:uid="{23940A13-A90B-CB97-0A31-0.93F5B591}"/>
    <hyperlink ref="H62" location="Титульный!H9" display="Как заполнить?" tooltip="Помощь по работе с полями отчётной формы" xr:uid="{8D36039C-4BA4-33C9-6CCC-0.730F844D}"/>
    <hyperlink ref="F70" r:id="rId5" xr:uid="{36A8C37F-180A-65E3-CB56-0.5ACE1AF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C96F1-8EF6-8C1A-9C2B-0.8BEE070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229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Минстрой РА</v>
      </c>
      <c r="W30" s="2252"/>
      <c r="X30" s="2252"/>
      <c r="Y30" s="2252"/>
      <c r="Z30" s="2252"/>
      <c r="AA30" s="327"/>
      <c r="AB30" s="2252" t="str">
        <f>IF(TITLE_NAME_OR_PR_CHANGE="",IF(TITLE_NAME_OR_PR="","",TITLE_NAME_OR_PR),TITLE_NAME_OR_PR_CHANGE)</f>
        <v>Минстрой РА</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46006.403333333335</v>
      </c>
      <c r="W31" s="2265"/>
      <c r="X31" s="2265"/>
      <c r="Y31" s="2265"/>
      <c r="Z31" s="2265"/>
      <c r="AA31" s="327"/>
      <c r="AB31" s="2265" t="str">
        <f>IF(TITLE_DATE_PR_CHANGE="",IF(TITLE_DATE_PR="","",TITLE_DATE_PR),TITLE_DATE_PR_CHANGE)</f>
        <v>46006.403333333335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П-07-01/565</v>
      </c>
      <c r="W32" s="2252"/>
      <c r="X32" s="2252"/>
      <c r="Y32" s="2252"/>
      <c r="Z32" s="2252"/>
      <c r="AA32" s="327"/>
      <c r="AB32" s="2252" t="str">
        <f>IF(TITLE_NUMBER_PR_CHANGE="",IF(TITLE_NUMBER_PR="","",TITLE_NUMBER_PR),TITLE_NUMBER_PR_CHANGE)</f>
        <v>П-07-01/565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https://altai-republic.ru/</v>
      </c>
      <c r="W33" s="2252"/>
      <c r="X33" s="2252"/>
      <c r="Y33" s="2252"/>
      <c r="Z33" s="2252"/>
      <c r="AA33" s="327"/>
      <c r="AB33" s="2252" t="str">
        <f>IF(TITLE_IST_PUB_CHANGE="",IF(TITLE_IST_PUB="","",TITLE_IST_PUB),TITLE_IST_PUB_CHANGE)</f>
        <v>https://altai-republic.ru/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46006.403333333335</v>
      </c>
      <c r="W35" s="2265"/>
      <c r="X35" s="2265"/>
      <c r="Y35" s="2265"/>
      <c r="Z35" s="2265"/>
      <c r="AA35" s="327"/>
      <c r="AB35" s="2265" t="str">
        <f>IF(TITLE_DATE_PR_CHANGE="",IF(TITLE_DATE_PR="","",TITLE_DATE_PR),TITLE_DATE_PR_CHANGE)</f>
        <v>46006.403333333335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П-07-01/565</v>
      </c>
      <c r="W36" s="2252"/>
      <c r="X36" s="2252"/>
      <c r="Y36" s="2252"/>
      <c r="Z36" s="2252"/>
      <c r="AA36" s="327"/>
      <c r="AB36" s="2252" t="str">
        <f>IF(TITLE_NUMBER_PR_CHANGE="",IF(TITLE_NUMBER_PR="","",TITLE_NUMBER_PR),TITLE_NUMBER_PR_CHANGE)</f>
        <v>П-07-01/565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89</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100</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230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C19B-E7FE-DE04-93E9-0.A6086668}" mc:Ignorable="x14ac xr xr2 xr3">
  <sheetPr>
    <tabColor theme="6" tint="0.4"/>
  </sheetPr>
  <dimension ref="A1:AX66"/>
  <sheetViews>
    <sheetView topLeftCell="A1" showGridLines="0" zoomScale="90" workbookViewId="0">
      <selection activeCell="AL56" sqref="AL5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52"/>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53"/>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53"/>
      <c r="AQ3" s="2245"/>
      <c r="AR3" s="1259" t="s">
        <v>401</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53"/>
      <c r="AQ4" s="2245"/>
      <c r="AR4" s="1259" t="s">
        <v>482</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54"/>
      <c r="AQ5" s="2356"/>
      <c r="AR5" s="1259" t="s">
        <v>484</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55"/>
      <c r="AQ6" s="2248"/>
      <c r="AR6" s="1308" t="s">
        <v>485</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752"/>
      <c r="AK7" s="752"/>
      <c r="AL7" s="1258"/>
      <c r="AM7" s="2603"/>
      <c r="AN7" s="2108" t="s">
        <v>67</v>
      </c>
      <c r="AO7" s="2603"/>
      <c r="AP7" s="2656" t="s">
        <v>67</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2644"/>
      <c r="AK9" s="2644"/>
      <c r="AL9" s="2644"/>
      <c r="AM9" s="2644"/>
      <c r="AN9" s="2644"/>
      <c r="AO9" s="2644"/>
      <c r="AP9" s="2657"/>
      <c r="AQ9" s="368"/>
      <c r="AR9" s="1259" t="s">
        <v>487</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2644"/>
      <c r="AK10" s="2644"/>
      <c r="AL10" s="2644"/>
      <c r="AM10" s="2644"/>
      <c r="AN10" s="2644"/>
      <c r="AO10" s="2644"/>
      <c r="AP10" s="2658"/>
      <c r="AQ10" s="368"/>
      <c r="AR10" s="1441"/>
      <c r="AT10" s="501"/>
      <c r="AU10" s="501" t="str">
        <f>IF(T10="","",T10)</f>
        <v>Добавить группу потребителей</v>
      </c>
      <c r="AV10" s="501"/>
      <c r="AW10" s="501"/>
      <c r="AX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2644"/>
      <c r="AK11" s="2644"/>
      <c r="AL11" s="2644"/>
      <c r="AM11" s="2644"/>
      <c r="AN11" s="2644"/>
      <c r="AO11" s="2644"/>
      <c r="AP11" s="2658"/>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659"/>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659"/>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52"/>
      <c r="AX14" s="1156">
        <v>0</v>
      </c>
    </row>
    <row customHeight="1" ht="14.25" hidden="1">
      <c r="AC15" s="1361"/>
      <c r="AD15" s="1361"/>
      <c r="AE15" s="1362"/>
      <c r="AF15" s="2268"/>
      <c r="AG15" s="2269" t="s">
        <v>67</v>
      </c>
      <c r="AH15" s="2268"/>
      <c r="AI15" s="2269" t="s">
        <v>67</v>
      </c>
      <c r="AJ15" s="1636"/>
      <c r="AK15" s="1636"/>
      <c r="AL15" s="1636"/>
      <c r="AM15" s="1636"/>
      <c r="AN15" s="1636"/>
      <c r="AO15" s="1636"/>
      <c r="AP15" s="2652"/>
      <c r="AX15" s="1156">
        <v>0</v>
      </c>
    </row>
    <row customHeight="1" ht="14.25" hidden="1">
      <c r="AC16" s="1361"/>
      <c r="AD16" s="1361"/>
      <c r="AE16" s="329" t="str">
        <f>AF15&amp;"-"&amp;AH15</f>
        <v>-</v>
      </c>
      <c r="AF16" s="2269"/>
      <c r="AG16" s="2269"/>
      <c r="AH16" s="2269"/>
      <c r="AI16" s="2269"/>
      <c r="AJ16" s="1636"/>
      <c r="AK16" s="1636"/>
      <c r="AL16" s="1636"/>
      <c r="AM16" s="1636"/>
      <c r="AN16" s="1636"/>
      <c r="AO16" s="1636"/>
      <c r="AP16" s="2652"/>
      <c r="AX16" s="1156">
        <v>0</v>
      </c>
    </row>
    <row customHeight="1" ht="14.25" hidden="1">
      <c r="AI17" s="328"/>
      <c r="AJ17" s="1636"/>
      <c r="AK17" s="1636"/>
      <c r="AL17" s="1636"/>
      <c r="AM17" s="1636"/>
      <c r="AN17" s="1636"/>
      <c r="AO17" s="1636"/>
      <c r="AP17" s="2652"/>
      <c r="AX17" s="1156">
        <v>0</v>
      </c>
    </row>
    <row s="1367" customFormat="1" customHeight="1" ht="22.5" hidden="1">
      <c r="L18" s="1422"/>
      <c r="M18" s="1363"/>
      <c r="N18" s="1363"/>
      <c r="O18" s="1368" t="s">
        <v>418</v>
      </c>
      <c r="P18" s="1363"/>
      <c r="Q18" s="1372"/>
      <c r="R18" s="1372"/>
      <c r="S18" s="730"/>
      <c r="Y18" s="1368"/>
      <c r="AA18" s="1368"/>
      <c r="AB18" s="1367"/>
      <c r="AF18" s="1368"/>
      <c r="AH18" s="1368"/>
      <c r="AI18" s="1367"/>
      <c r="AJ18" s="1367"/>
      <c r="AK18" s="1367"/>
      <c r="AL18" s="1367"/>
      <c r="AM18" s="1368"/>
      <c r="AN18" s="1367"/>
      <c r="AO18" s="1368"/>
      <c r="AP18" s="2660"/>
      <c r="AS18" s="512"/>
      <c r="AT18" s="512"/>
      <c r="AU18" s="512"/>
      <c r="AV18" s="512"/>
      <c r="AW18" s="512"/>
      <c r="AX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2660"/>
      <c r="AS19" s="512"/>
      <c r="AT19" s="512"/>
      <c r="AU19" s="512"/>
      <c r="AV19" s="512"/>
      <c r="AW19" s="512"/>
      <c r="AX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J20" s="1367"/>
      <c r="AK20" s="1367"/>
      <c r="AL20" s="1367"/>
      <c r="AM20" s="1367"/>
      <c r="AN20" s="1371" t="s">
        <v>421</v>
      </c>
      <c r="AO20" s="1367"/>
      <c r="AP20" s="2661" t="s">
        <v>422</v>
      </c>
      <c r="AX20" s="1161">
        <v>0</v>
      </c>
    </row>
    <row customHeight="1" ht="14.25" hidden="1">
      <c r="O21" s="1365"/>
      <c r="AJ21" s="1636"/>
      <c r="AK21" s="1636"/>
      <c r="AL21" s="1636"/>
      <c r="AM21" s="1636"/>
      <c r="AN21" s="1636"/>
      <c r="AO21" s="1636"/>
      <c r="AP21" s="2652"/>
      <c r="AX21" s="1156">
        <v>0</v>
      </c>
    </row>
    <row customHeight="1" ht="14.25" hidden="1">
      <c r="O22" s="1365"/>
      <c r="AJ22" s="1636"/>
      <c r="AK22" s="1636"/>
      <c r="AL22" s="1636"/>
      <c r="AM22" s="1636"/>
      <c r="AN22" s="1636"/>
      <c r="AO22" s="1636"/>
      <c r="AP22" s="2652"/>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52"/>
      <c r="AX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62"/>
      <c r="AX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63"/>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64"/>
      <c r="AQ26" s="510"/>
      <c r="AX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Минстрой РА</v>
      </c>
      <c r="W27" s="2252"/>
      <c r="X27" s="2252"/>
      <c r="Y27" s="2252"/>
      <c r="Z27" s="2252"/>
      <c r="AA27" s="2252"/>
      <c r="AB27" s="327"/>
      <c r="AC27" s="2252" t="str">
        <f>IF(TITLE_NAME_OR_PR_CHANGE="",IF(TITLE_NAME_OR_PR="","",TITLE_NAME_OR_PR),TITLE_NAME_OR_PR_CHANGE)</f>
        <v>Минстрой РА</v>
      </c>
      <c r="AD27" s="2252"/>
      <c r="AE27" s="2252"/>
      <c r="AF27" s="2252"/>
      <c r="AG27" s="2252"/>
      <c r="AH27" s="2252"/>
      <c r="AI27" s="327"/>
      <c r="AJ27" s="2252" t="str">
        <f>IF(TITLE_NAME_OR_PR_CHANGE="",IF(TITLE_NAME_OR_PR="","",TITLE_NAME_OR_PR),TITLE_NAME_OR_PR_CHANGE)</f>
        <v>Минстрой РА</v>
      </c>
      <c r="AK27" s="2252"/>
      <c r="AL27" s="2252"/>
      <c r="AM27" s="2252"/>
      <c r="AN27" s="2252"/>
      <c r="AO27" s="2252"/>
      <c r="AP27" s="2652"/>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46006.403333333335</v>
      </c>
      <c r="W28" s="2265"/>
      <c r="X28" s="2265"/>
      <c r="Y28" s="2265"/>
      <c r="Z28" s="2265"/>
      <c r="AA28" s="2265"/>
      <c r="AB28" s="327"/>
      <c r="AC28" s="2265" t="str">
        <f>IF(TITLE_DATE_PR_CHANGE="",IF(TITLE_DATE_PR="","",TITLE_DATE_PR),TITLE_DATE_PR_CHANGE)</f>
        <v>46006.403333333335</v>
      </c>
      <c r="AD28" s="2265"/>
      <c r="AE28" s="2265"/>
      <c r="AF28" s="2265"/>
      <c r="AG28" s="2265"/>
      <c r="AH28" s="2265"/>
      <c r="AI28" s="327"/>
      <c r="AJ28" s="2265" t="str">
        <f>IF(TITLE_DATE_PR_CHANGE="",IF(TITLE_DATE_PR="","",TITLE_DATE_PR),TITLE_DATE_PR_CHANGE)</f>
        <v>46006.403333333335</v>
      </c>
      <c r="AK28" s="2265"/>
      <c r="AL28" s="2265"/>
      <c r="AM28" s="2265"/>
      <c r="AN28" s="2265"/>
      <c r="AO28" s="2265"/>
      <c r="AP28" s="2652"/>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П-07-01/565</v>
      </c>
      <c r="W29" s="2252"/>
      <c r="X29" s="2252"/>
      <c r="Y29" s="2252"/>
      <c r="Z29" s="2252"/>
      <c r="AA29" s="2252"/>
      <c r="AB29" s="327"/>
      <c r="AC29" s="2252" t="str">
        <f>IF(TITLE_NUMBER_PR_CHANGE="",IF(TITLE_NUMBER_PR="","",TITLE_NUMBER_PR),TITLE_NUMBER_PR_CHANGE)</f>
        <v>П-07-01/565</v>
      </c>
      <c r="AD29" s="2252"/>
      <c r="AE29" s="2252"/>
      <c r="AF29" s="2252"/>
      <c r="AG29" s="2252"/>
      <c r="AH29" s="2252"/>
      <c r="AI29" s="327"/>
      <c r="AJ29" s="2252" t="str">
        <f>IF(TITLE_NUMBER_PR_CHANGE="",IF(TITLE_NUMBER_PR="","",TITLE_NUMBER_PR),TITLE_NUMBER_PR_CHANGE)</f>
        <v>П-07-01/565</v>
      </c>
      <c r="AK29" s="2252"/>
      <c r="AL29" s="2252"/>
      <c r="AM29" s="2252"/>
      <c r="AN29" s="2252"/>
      <c r="AO29" s="2252"/>
      <c r="AP29" s="2652"/>
      <c r="AQ29" s="327"/>
      <c r="AR29" s="281"/>
      <c r="AS29" s="369"/>
      <c r="AT29" s="369"/>
      <c r="AU29" s="369"/>
      <c r="AV29" s="369"/>
      <c r="AW29" s="369"/>
      <c r="AX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https://altai-republic.ru/</v>
      </c>
      <c r="W30" s="2252"/>
      <c r="X30" s="2252"/>
      <c r="Y30" s="2252"/>
      <c r="Z30" s="2252"/>
      <c r="AA30" s="2252"/>
      <c r="AB30" s="327"/>
      <c r="AC30" s="2252" t="str">
        <f>IF(TITLE_IST_PUB_CHANGE="",IF(TITLE_IST_PUB="","",TITLE_IST_PUB),TITLE_IST_PUB_CHANGE)</f>
        <v>https://altai-republic.ru/</v>
      </c>
      <c r="AD30" s="2252"/>
      <c r="AE30" s="2252"/>
      <c r="AF30" s="2252"/>
      <c r="AG30" s="2252"/>
      <c r="AH30" s="2252"/>
      <c r="AI30" s="327"/>
      <c r="AJ30" s="2252" t="str">
        <f>IF(TITLE_IST_PUB_CHANGE="",IF(TITLE_IST_PUB="","",TITLE_IST_PUB),TITLE_IST_PUB_CHANGE)</f>
        <v>https://altai-republic.ru/</v>
      </c>
      <c r="AK30" s="2252"/>
      <c r="AL30" s="2252"/>
      <c r="AM30" s="2252"/>
      <c r="AN30" s="2252"/>
      <c r="AO30" s="2252"/>
      <c r="AP30" s="2652"/>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64"/>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46006.403333333335</v>
      </c>
      <c r="W32" s="2265"/>
      <c r="X32" s="2265"/>
      <c r="Y32" s="2265"/>
      <c r="Z32" s="2265"/>
      <c r="AA32" s="2265"/>
      <c r="AB32" s="327"/>
      <c r="AC32" s="2265" t="str">
        <f>IF(TITLE_DATE_PR_CHANGE="",IF(TITLE_DATE_PR="","",TITLE_DATE_PR),TITLE_DATE_PR_CHANGE)</f>
        <v>46006.403333333335</v>
      </c>
      <c r="AD32" s="2265"/>
      <c r="AE32" s="2265"/>
      <c r="AF32" s="2265"/>
      <c r="AG32" s="2265"/>
      <c r="AH32" s="2265"/>
      <c r="AI32" s="327"/>
      <c r="AJ32" s="2265" t="str">
        <f>IF(TITLE_DATE_PR_CHANGE="",IF(TITLE_DATE_PR="","",TITLE_DATE_PR),TITLE_DATE_PR_CHANGE)</f>
        <v>46006.403333333335</v>
      </c>
      <c r="AK32" s="2265"/>
      <c r="AL32" s="2265"/>
      <c r="AM32" s="2265"/>
      <c r="AN32" s="2265"/>
      <c r="AO32" s="2265"/>
      <c r="AP32" s="2652"/>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П-07-01/565</v>
      </c>
      <c r="W33" s="2252"/>
      <c r="X33" s="2252"/>
      <c r="Y33" s="2252"/>
      <c r="Z33" s="2252"/>
      <c r="AA33" s="2252"/>
      <c r="AB33" s="327"/>
      <c r="AC33" s="2252" t="str">
        <f>IF(TITLE_NUMBER_PR_CHANGE="",IF(TITLE_NUMBER_PR="","",TITLE_NUMBER_PR),TITLE_NUMBER_PR_CHANGE)</f>
        <v>П-07-01/565</v>
      </c>
      <c r="AD33" s="2252"/>
      <c r="AE33" s="2252"/>
      <c r="AF33" s="2252"/>
      <c r="AG33" s="2252"/>
      <c r="AH33" s="2252"/>
      <c r="AI33" s="327"/>
      <c r="AJ33" s="2252" t="str">
        <f>IF(TITLE_NUMBER_PR_CHANGE="",IF(TITLE_NUMBER_PR="","",TITLE_NUMBER_PR),TITLE_NUMBER_PR_CHANGE)</f>
        <v>П-07-01/565</v>
      </c>
      <c r="AK33" s="2252"/>
      <c r="AL33" s="2252"/>
      <c r="AM33" s="2252"/>
      <c r="AN33" s="2252"/>
      <c r="AO33" s="2252"/>
      <c r="AP33" s="2652"/>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J34" s="1636"/>
      <c r="AK34" s="1636"/>
      <c r="AL34" s="1636"/>
      <c r="AM34" s="1636"/>
      <c r="AN34" s="1636"/>
      <c r="AO34" s="1636"/>
      <c r="AP34" s="2665" t="s">
        <v>428</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489</v>
      </c>
      <c r="AK35" s="2253"/>
      <c r="AL35" s="2253"/>
      <c r="AM35" s="2253"/>
      <c r="AN35" s="2253"/>
      <c r="AO35" s="2253"/>
      <c r="AP35" s="2666"/>
      <c r="AX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313" t="s">
        <v>303</v>
      </c>
      <c r="AK36" s="2313"/>
      <c r="AL36" s="2313"/>
      <c r="AM36" s="2313"/>
      <c r="AN36" s="2313"/>
      <c r="AO36" s="2313"/>
      <c r="AP36" s="2667"/>
      <c r="AQ36" s="2128"/>
      <c r="AR36" s="2128"/>
      <c r="AX36" s="1156"/>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400" t="s">
        <v>430</v>
      </c>
      <c r="AK37" s="2401"/>
      <c r="AL37" s="2401"/>
      <c r="AM37" s="2401"/>
      <c r="AN37" s="2401"/>
      <c r="AO37" s="2402"/>
      <c r="AP37" s="2668" t="s">
        <v>431</v>
      </c>
      <c r="AQ37" s="2281" t="s">
        <v>433</v>
      </c>
      <c r="AR37" s="2128"/>
      <c r="AX37" s="1156">
        <v>14</v>
      </c>
    </row>
    <row customHeight="1" ht="35.699999999999996">
      <c r="Q38" s="377"/>
      <c r="R38" s="377"/>
      <c r="S38" s="2274"/>
      <c r="T38" s="2210"/>
      <c r="U38" s="1032"/>
      <c r="V38" s="1353" t="s">
        <v>490</v>
      </c>
      <c r="W38" s="2263" t="s">
        <v>436</v>
      </c>
      <c r="X38" s="2264"/>
      <c r="Y38" s="2263" t="s">
        <v>437</v>
      </c>
      <c r="Z38" s="2270"/>
      <c r="AA38" s="2264"/>
      <c r="AB38" s="2279"/>
      <c r="AC38" s="1353" t="s">
        <v>490</v>
      </c>
      <c r="AD38" s="2263" t="s">
        <v>436</v>
      </c>
      <c r="AE38" s="2264"/>
      <c r="AF38" s="2263" t="s">
        <v>437</v>
      </c>
      <c r="AG38" s="2270"/>
      <c r="AH38" s="2264"/>
      <c r="AI38" s="2279"/>
      <c r="AJ38" s="2261" t="s">
        <v>490</v>
      </c>
      <c r="AK38" s="2263" t="s">
        <v>436</v>
      </c>
      <c r="AL38" s="2264"/>
      <c r="AM38" s="2263" t="s">
        <v>437</v>
      </c>
      <c r="AN38" s="2270"/>
      <c r="AO38" s="2264"/>
      <c r="AP38" s="2669"/>
      <c r="AQ38" s="2282"/>
      <c r="AR38" s="2128"/>
      <c r="AX38" s="1156">
        <v>34</v>
      </c>
    </row>
    <row customHeight="1" ht="35.699999999999996">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353" t="s">
        <v>493</v>
      </c>
      <c r="W39" s="1223" t="s">
        <v>494</v>
      </c>
      <c r="X39" s="1223" t="s">
        <v>495</v>
      </c>
      <c r="Y39" s="1358" t="s">
        <v>447</v>
      </c>
      <c r="Z39" s="2271" t="s">
        <v>448</v>
      </c>
      <c r="AA39" s="2272"/>
      <c r="AB39" s="2280"/>
      <c r="AC39" s="1353" t="s">
        <v>493</v>
      </c>
      <c r="AD39" s="1223" t="s">
        <v>494</v>
      </c>
      <c r="AE39" s="1223" t="s">
        <v>495</v>
      </c>
      <c r="AF39" s="1358" t="s">
        <v>447</v>
      </c>
      <c r="AG39" s="2271" t="s">
        <v>448</v>
      </c>
      <c r="AH39" s="2272"/>
      <c r="AI39" s="2280"/>
      <c r="AJ39" s="2261" t="s">
        <v>493</v>
      </c>
      <c r="AK39" s="2578" t="s">
        <v>494</v>
      </c>
      <c r="AL39" s="2578" t="s">
        <v>495</v>
      </c>
      <c r="AM39" s="2578" t="s">
        <v>447</v>
      </c>
      <c r="AN39" s="2271" t="s">
        <v>448</v>
      </c>
      <c r="AO39" s="2272"/>
      <c r="AP39" s="2670"/>
      <c r="AQ39" s="2283"/>
      <c r="AR39" s="2128"/>
      <c r="AX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671">
        <f>OFFSET(AP40,0,-2)+1</f>
        <v>20</v>
      </c>
      <c r="AQ40" s="1246">
        <f>OFFSET(AQ40,0,-1)</f>
        <v>20</v>
      </c>
      <c r="AR40" s="1354">
        <f>OFFSET(AR40,0,-1)+1</f>
        <v>21</v>
      </c>
      <c r="AS40" s="512"/>
      <c r="AT40" s="512"/>
      <c r="AU40" s="512"/>
      <c r="AV40" s="512"/>
      <c r="AW40" s="512"/>
      <c r="AX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питьевую воду в сфере холодного водоснабжения</v>
      </c>
      <c r="AD41" s="2244"/>
      <c r="AE41" s="2244"/>
      <c r="AF41" s="2244"/>
      <c r="AG41" s="2244"/>
      <c r="AH41" s="2244"/>
      <c r="AI41" s="2244"/>
      <c r="AJ41" s="2243"/>
      <c r="AK41" s="2244"/>
      <c r="AL41" s="2244"/>
      <c r="AM41" s="2244"/>
      <c r="AN41" s="2244"/>
      <c r="AO41" s="2244"/>
      <c r="AP41" s="2653"/>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653"/>
      <c r="AQ42" s="2245"/>
      <c r="AR42" s="1259" t="s">
        <v>401</v>
      </c>
      <c r="AT42" s="501"/>
      <c r="AU42" s="501" t="str">
        <f>IF(T42="","",T42)</f>
        <v>Территория действия тарифа</v>
      </c>
      <c r="AV42" s="501"/>
      <c r="AW42" s="501"/>
      <c r="AX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481</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53"/>
      <c r="AQ43" s="2245"/>
      <c r="AR43" s="1259" t="s">
        <v>482</v>
      </c>
      <c r="AT43" s="501"/>
      <c r="AU43" s="501" t="str">
        <f>IF(T43="","",T43)</f>
        <v>Наименование централизованной системы холодного водоснабжения</v>
      </c>
      <c r="AV43" s="501"/>
      <c r="AW43" s="501"/>
      <c r="AX43" s="1156">
        <v>23</v>
      </c>
    </row>
    <row customHeight="1" ht="24">
      <c r="A44" s="1364" t="s">
        <v>226</v>
      </c>
      <c r="B44" s="1364" t="s">
        <v>227</v>
      </c>
      <c r="C44" s="1364" t="s">
        <v>228</v>
      </c>
      <c r="D44" s="1364" t="s">
        <v>496</v>
      </c>
      <c r="E44" s="2260"/>
      <c r="F44" s="2260"/>
      <c r="G44" s="2260"/>
      <c r="H44" s="2260"/>
      <c r="I44" s="2257" t="str">
        <f>S43&amp;".1"</f>
        <v>1.1.1.1</v>
      </c>
      <c r="J44" s="1364"/>
      <c r="K44" s="1364"/>
      <c r="L44" s="1365"/>
      <c r="P44" s="2258">
        <v>1</v>
      </c>
      <c r="Q44" s="1355"/>
      <c r="R44" s="357"/>
      <c r="S44" s="1359" t="str">
        <f>$I44</f>
        <v>1.1.1.1</v>
      </c>
      <c r="T44" s="286" t="s">
        <v>483</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54"/>
      <c r="AQ44" s="2356"/>
      <c r="AR44" s="1259" t="s">
        <v>484</v>
      </c>
      <c r="AT44" s="501"/>
      <c r="AU44" s="501" t="str">
        <f>IF(T44="","",T44)</f>
        <v>Наименование признака дифференциации</v>
      </c>
      <c r="AV44" s="501"/>
      <c r="AW44" s="501"/>
      <c r="AX44" s="1156">
        <v>23</v>
      </c>
    </row>
    <row customHeight="1" ht="24">
      <c r="A45" s="1364" t="s">
        <v>226</v>
      </c>
      <c r="B45" s="1364" t="s">
        <v>227</v>
      </c>
      <c r="C45" s="1364" t="s">
        <v>228</v>
      </c>
      <c r="D45" s="1364" t="s">
        <v>496</v>
      </c>
      <c r="E45" s="2260"/>
      <c r="F45" s="2260"/>
      <c r="G45" s="2260"/>
      <c r="H45" s="2260"/>
      <c r="I45" s="2287"/>
      <c r="J45" s="2257" t="str">
        <f>I44&amp;".1"</f>
        <v>1.1.1.1.1</v>
      </c>
      <c r="K45" s="1364"/>
      <c r="L45" s="1365" t="s">
        <v>409</v>
      </c>
      <c r="P45" s="2258"/>
      <c r="Q45" s="2258">
        <v>1</v>
      </c>
      <c r="R45" s="358"/>
      <c r="S45" s="1359" t="str">
        <f>$J45</f>
        <v>1.1.1.1.1</v>
      </c>
      <c r="T45" s="287" t="s">
        <v>410</v>
      </c>
      <c r="U45" s="301"/>
      <c r="V45" s="2246"/>
      <c r="W45" s="2247"/>
      <c r="X45" s="2247"/>
      <c r="Y45" s="2247"/>
      <c r="Z45" s="2247"/>
      <c r="AA45" s="2247"/>
      <c r="AB45" s="2248"/>
      <c r="AC45" s="2246" t="s">
        <v>497</v>
      </c>
      <c r="AD45" s="2247"/>
      <c r="AE45" s="2247"/>
      <c r="AF45" s="2247"/>
      <c r="AG45" s="2247"/>
      <c r="AH45" s="2247"/>
      <c r="AI45" s="2247"/>
      <c r="AJ45" s="2246"/>
      <c r="AK45" s="2247"/>
      <c r="AL45" s="2247"/>
      <c r="AM45" s="2247"/>
      <c r="AN45" s="2247"/>
      <c r="AO45" s="2247"/>
      <c r="AP45" s="2655"/>
      <c r="AQ45" s="2248"/>
      <c r="AR45" s="1308" t="s">
        <v>485</v>
      </c>
      <c r="AT45" s="501"/>
      <c r="AU45" s="501" t="str">
        <f>IF(T45="","",T45)</f>
        <v>Группа потребителей</v>
      </c>
      <c r="AV45" s="501"/>
      <c r="AW45" s="501"/>
      <c r="AX45" s="1156">
        <v>23</v>
      </c>
    </row>
    <row customHeight="1" ht="24">
      <c r="A46" s="1364" t="s">
        <v>226</v>
      </c>
      <c r="B46" s="1364" t="s">
        <v>227</v>
      </c>
      <c r="C46" s="1364" t="s">
        <v>228</v>
      </c>
      <c r="D46" s="1364" t="s">
        <v>496</v>
      </c>
      <c r="E46" s="2260"/>
      <c r="F46" s="2260"/>
      <c r="G46" s="2260"/>
      <c r="H46" s="2260"/>
      <c r="I46" s="2287"/>
      <c r="J46" s="2287"/>
      <c r="K46" s="2257" t="str">
        <f>J45&amp;".1"</f>
        <v>1.1.1.1.1.1</v>
      </c>
      <c r="L46" s="1365"/>
      <c r="P46" s="2258"/>
      <c r="Q46" s="2258"/>
      <c r="R46" s="358">
        <v>1</v>
      </c>
      <c r="S46" s="1359" t="str">
        <f>$K46</f>
        <v>1.1.1.1.1.1</v>
      </c>
      <c r="T46" s="1438" t="s">
        <v>498</v>
      </c>
      <c r="U46" s="301"/>
      <c r="V46" s="752"/>
      <c r="W46" s="752"/>
      <c r="X46" s="1258"/>
      <c r="Y46" s="2603"/>
      <c r="Z46" s="2108" t="s">
        <v>67</v>
      </c>
      <c r="AA46" s="2288"/>
      <c r="AB46" s="2108" t="s">
        <v>67</v>
      </c>
      <c r="AC46" s="752">
        <v>56.56</v>
      </c>
      <c r="AD46" s="752"/>
      <c r="AE46" s="1258"/>
      <c r="AF46" s="2603">
        <v>46023.419074074074</v>
      </c>
      <c r="AG46" s="2108" t="s">
        <v>67</v>
      </c>
      <c r="AH46" s="2288">
        <v>46295.419641203705</v>
      </c>
      <c r="AI46" s="2108" t="s">
        <v>67</v>
      </c>
      <c r="AJ46" s="752">
        <v>60.1</v>
      </c>
      <c r="AK46" s="752"/>
      <c r="AL46" s="1258"/>
      <c r="AM46" s="2603">
        <v>46296.420011574075</v>
      </c>
      <c r="AN46" s="2108" t="s">
        <v>67</v>
      </c>
      <c r="AO46" s="2288">
        <v>46387.420324074075</v>
      </c>
      <c r="AP46" s="2108" t="s">
        <v>67</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без учета НДС</v>
      </c>
      <c r="AV46" s="501"/>
      <c r="AW46" s="501"/>
      <c r="AX46" s="1156">
        <v>23</v>
      </c>
    </row>
    <row customHeight="1" ht="0">
      <c r="A47" s="1364" t="s">
        <v>226</v>
      </c>
      <c r="B47" s="1364" t="s">
        <v>227</v>
      </c>
      <c r="C47" s="1364" t="s">
        <v>228</v>
      </c>
      <c r="D47" s="1364" t="s">
        <v>496</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46023.419074074074-46295.419641203705</v>
      </c>
      <c r="AF47" s="2267"/>
      <c r="AG47" s="2108"/>
      <c r="AH47" s="2289"/>
      <c r="AI47" s="2108"/>
      <c r="AJ47" s="326"/>
      <c r="AK47" s="326"/>
      <c r="AL47" s="329" t="str">
        <f>AM46&amp;"-"&amp;AO46</f>
        <v>46296.420011574075-46387.420324074075</v>
      </c>
      <c r="AM47" s="2310"/>
      <c r="AN47" s="2108"/>
      <c r="AO47" s="2289"/>
      <c r="AP47" s="2108"/>
      <c r="AQ47" s="1440"/>
      <c r="AR47" s="2350"/>
      <c r="AT47" s="501"/>
      <c r="AU47" s="501" t="str">
        <f>IF(T47="","",T47)</f>
        <v/>
      </c>
      <c r="AV47" s="501"/>
      <c r="AW47" s="501"/>
      <c r="AX47" s="1156">
        <v>0</v>
      </c>
    </row>
    <row customHeight="1" ht="21">
      <c r="A48" s="1364" t="s">
        <v>226</v>
      </c>
      <c r="B48" s="1364" t="s">
        <v>227</v>
      </c>
      <c r="C48" s="1364" t="s">
        <v>228</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2644"/>
      <c r="AK48" s="2644"/>
      <c r="AL48" s="2644"/>
      <c r="AM48" s="2644"/>
      <c r="AN48" s="2644"/>
      <c r="AO48" s="2644"/>
      <c r="AP48" s="2657"/>
      <c r="AQ48" s="368"/>
      <c r="AR48" s="1259" t="s">
        <v>487</v>
      </c>
      <c r="AT48" s="501"/>
      <c r="AU48" s="501" t="str">
        <f>IF(T48="","",T48)</f>
        <v>Добавить значение признака дифференциации</v>
      </c>
      <c r="AV48" s="501"/>
      <c r="AW48" s="501"/>
      <c r="AX48" s="1156">
        <v>20</v>
      </c>
    </row>
    <row s="1851" customFormat="1" customHeight="1" ht="23.25">
      <c r="A49" s="1364"/>
      <c r="B49" s="1364"/>
      <c r="C49" s="1364"/>
      <c r="D49" s="1364"/>
      <c r="E49" s="2260"/>
      <c r="F49" s="2260"/>
      <c r="G49" s="2260"/>
      <c r="H49" s="2260"/>
      <c r="I49" s="2287"/>
      <c r="J49" s="2257" t="str">
        <f>I44&amp;".2"</f>
        <v>1.1.1.1.2</v>
      </c>
      <c r="K49" s="1364"/>
      <c r="L49" s="1370" t="s">
        <v>409</v>
      </c>
      <c r="M49" s="1777"/>
      <c r="N49" s="1777"/>
      <c r="O49" s="1777"/>
      <c r="P49" s="2375"/>
      <c r="Q49" s="684" t="s">
        <v>489</v>
      </c>
      <c r="R49" s="358"/>
      <c r="S49" s="2274" t="str">
        <f>$J49</f>
        <v>1.1.1.1.2</v>
      </c>
      <c r="T49" s="287" t="s">
        <v>410</v>
      </c>
      <c r="U49" s="301"/>
      <c r="V49" s="2246"/>
      <c r="W49" s="2247"/>
      <c r="X49" s="2247"/>
      <c r="Y49" s="2247"/>
      <c r="Z49" s="2247"/>
      <c r="AA49" s="2247"/>
      <c r="AB49" s="2248"/>
      <c r="AC49" s="2246" t="s">
        <v>499</v>
      </c>
      <c r="AD49" s="2247"/>
      <c r="AE49" s="2247"/>
      <c r="AF49" s="2247"/>
      <c r="AG49" s="2247"/>
      <c r="AH49" s="2247"/>
      <c r="AI49" s="2247"/>
      <c r="AJ49" s="2246"/>
      <c r="AK49" s="2247"/>
      <c r="AL49" s="2247"/>
      <c r="AM49" s="2247"/>
      <c r="AN49" s="2247"/>
      <c r="AO49" s="2247"/>
      <c r="AP49" s="2655"/>
      <c r="AQ49" s="2248"/>
      <c r="AR49" s="1308" t="s">
        <v>485</v>
      </c>
      <c r="AS49" s="1643"/>
      <c r="AT49" s="1625"/>
      <c r="AU49" s="1625" t="str">
        <f>IF(T49="","",T49)</f>
        <v>Группа потребителей</v>
      </c>
      <c r="AV49" s="1625"/>
      <c r="AW49" s="1625"/>
      <c r="AX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498</v>
      </c>
      <c r="U50" s="301"/>
      <c r="V50" s="752"/>
      <c r="W50" s="752"/>
      <c r="X50" s="1258"/>
      <c r="Y50" s="2603"/>
      <c r="Z50" s="2108" t="s">
        <v>67</v>
      </c>
      <c r="AA50" s="2603"/>
      <c r="AB50" s="2108" t="s">
        <v>67</v>
      </c>
      <c r="AC50" s="752">
        <v>56.56</v>
      </c>
      <c r="AD50" s="752"/>
      <c r="AE50" s="1258"/>
      <c r="AF50" s="2603">
        <v>46023.41913194444</v>
      </c>
      <c r="AG50" s="2108" t="s">
        <v>67</v>
      </c>
      <c r="AH50" s="2288">
        <v>46295.41974537037</v>
      </c>
      <c r="AI50" s="2108" t="s">
        <v>67</v>
      </c>
      <c r="AJ50" s="752">
        <v>60.1</v>
      </c>
      <c r="AK50" s="752"/>
      <c r="AL50" s="1258"/>
      <c r="AM50" s="2603">
        <v>46296.42010416667</v>
      </c>
      <c r="AN50" s="2108" t="s">
        <v>67</v>
      </c>
      <c r="AO50" s="2603">
        <v>46387.420439814814</v>
      </c>
      <c r="AP50" s="2108" t="s">
        <v>67</v>
      </c>
      <c r="AQ50" s="1439"/>
      <c r="AR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3">
        <f>STRCHECKDATE(V51:AQ51)</f>
      </c>
      <c r="AT50" s="1625"/>
      <c r="AU50" s="1625" t="str">
        <f>IF(T50="","",T50)</f>
        <v>без учета НДС</v>
      </c>
      <c r="AV50" s="1625"/>
      <c r="AW50" s="1625"/>
      <c r="AX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46023.41913194444-46295.41974537037</v>
      </c>
      <c r="AF51" s="2310"/>
      <c r="AG51" s="2108"/>
      <c r="AH51" s="2289"/>
      <c r="AI51" s="2108"/>
      <c r="AJ51" s="326"/>
      <c r="AK51" s="326"/>
      <c r="AL51" s="329" t="str">
        <f>AM50&amp;"-"&amp;AO50</f>
        <v>46296.42010416667-46387.420439814814</v>
      </c>
      <c r="AM51" s="2310"/>
      <c r="AN51" s="2108"/>
      <c r="AO51" s="2310"/>
      <c r="AP51" s="2108"/>
      <c r="AQ51" s="1440"/>
      <c r="AR51" s="2350"/>
      <c r="AS51" s="1643"/>
      <c r="AT51" s="1625"/>
      <c r="AU51" s="1625" t="str">
        <f>IF(T51="","",T51)</f>
        <v/>
      </c>
      <c r="AV51" s="1625"/>
      <c r="AW51" s="1625"/>
      <c r="AX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46"/>
      <c r="T52" s="2647" t="s">
        <v>486</v>
      </c>
      <c r="U52" s="2648"/>
      <c r="V52" s="2648"/>
      <c r="W52" s="2648"/>
      <c r="X52" s="2648"/>
      <c r="Y52" s="2648"/>
      <c r="Z52" s="2648"/>
      <c r="AA52" s="2648"/>
      <c r="AB52" s="2648"/>
      <c r="AC52" s="2648"/>
      <c r="AD52" s="2648"/>
      <c r="AE52" s="2648"/>
      <c r="AF52" s="2648"/>
      <c r="AG52" s="2648"/>
      <c r="AH52" s="2648"/>
      <c r="AI52" s="2648"/>
      <c r="AJ52" s="2649"/>
      <c r="AK52" s="2649"/>
      <c r="AL52" s="2649"/>
      <c r="AM52" s="2649"/>
      <c r="AN52" s="2649"/>
      <c r="AO52" s="2649"/>
      <c r="AP52" s="2672"/>
      <c r="AQ52" s="2648"/>
      <c r="AR52" s="1259" t="s">
        <v>487</v>
      </c>
      <c r="AS52" s="1643"/>
      <c r="AT52" s="1625"/>
      <c r="AU52" s="1625" t="str">
        <f>IF(T52="","",T52)</f>
        <v>Добавить значение признака дифференциации</v>
      </c>
      <c r="AV52" s="1625"/>
      <c r="AW52" s="1625"/>
      <c r="AX52" s="1636">
        <v>0</v>
      </c>
    </row>
    <row s="1851" customFormat="1" customHeight="1" ht="23.25">
      <c r="A53" s="1364"/>
      <c r="B53" s="1364"/>
      <c r="C53" s="1364"/>
      <c r="D53" s="1364"/>
      <c r="E53" s="2260"/>
      <c r="F53" s="2260"/>
      <c r="G53" s="2260"/>
      <c r="H53" s="2260"/>
      <c r="I53" s="2287"/>
      <c r="J53" s="2257" t="str">
        <f>I44&amp;".3"</f>
        <v>1.1.1.1.3</v>
      </c>
      <c r="K53" s="1364"/>
      <c r="L53" s="1370" t="s">
        <v>409</v>
      </c>
      <c r="M53" s="1777"/>
      <c r="N53" s="1777"/>
      <c r="O53" s="1777"/>
      <c r="P53" s="2375"/>
      <c r="Q53" s="684" t="s">
        <v>489</v>
      </c>
      <c r="R53" s="358"/>
      <c r="S53" s="2274" t="str">
        <f>$J53</f>
        <v>1.1.1.1.3</v>
      </c>
      <c r="T53" s="287" t="s">
        <v>410</v>
      </c>
      <c r="U53" s="301"/>
      <c r="V53" s="2246"/>
      <c r="W53" s="2247"/>
      <c r="X53" s="2247"/>
      <c r="Y53" s="2247"/>
      <c r="Z53" s="2247"/>
      <c r="AA53" s="2247"/>
      <c r="AB53" s="2248"/>
      <c r="AC53" s="2246" t="s">
        <v>500</v>
      </c>
      <c r="AD53" s="2247"/>
      <c r="AE53" s="2247"/>
      <c r="AF53" s="2247"/>
      <c r="AG53" s="2247"/>
      <c r="AH53" s="2247"/>
      <c r="AI53" s="2247"/>
      <c r="AJ53" s="2246"/>
      <c r="AK53" s="2247"/>
      <c r="AL53" s="2247"/>
      <c r="AM53" s="2247"/>
      <c r="AN53" s="2247"/>
      <c r="AO53" s="2247"/>
      <c r="AP53" s="2655"/>
      <c r="AQ53" s="2248"/>
      <c r="AR53" s="1308" t="s">
        <v>485</v>
      </c>
      <c r="AS53" s="1643"/>
      <c r="AT53" s="1625"/>
      <c r="AU53" s="1625" t="str">
        <f>IF(T53="","",T53)</f>
        <v>Группа потребителей</v>
      </c>
      <c r="AV53" s="1625"/>
      <c r="AW53" s="1625"/>
      <c r="AX53" s="1636">
        <v>0</v>
      </c>
    </row>
    <row s="1851" customFormat="1" customHeight="1" ht="23.25">
      <c r="A54" s="1364"/>
      <c r="B54" s="1364"/>
      <c r="C54" s="1364"/>
      <c r="D54" s="1364"/>
      <c r="E54" s="2260"/>
      <c r="F54" s="2260"/>
      <c r="G54" s="2260"/>
      <c r="H54" s="2260"/>
      <c r="I54" s="2287"/>
      <c r="J54" s="2287" t="str">
        <f>I44&amp;".2"</f>
        <v>1.1.1.1.2</v>
      </c>
      <c r="K54" s="2257" t="str">
        <f>J53&amp;".1"</f>
        <v>1.1.1.1.3.1</v>
      </c>
      <c r="L54" s="1370"/>
      <c r="M54" s="1777"/>
      <c r="N54" s="1777"/>
      <c r="O54" s="1777"/>
      <c r="P54" s="2375"/>
      <c r="Q54" s="2375"/>
      <c r="R54" s="358">
        <v>1</v>
      </c>
      <c r="S54" s="2274" t="str">
        <f>$K54</f>
        <v>1.1.1.1.3.1</v>
      </c>
      <c r="T54" s="1438" t="s">
        <v>501</v>
      </c>
      <c r="U54" s="301"/>
      <c r="V54" s="752"/>
      <c r="W54" s="752"/>
      <c r="X54" s="1258"/>
      <c r="Y54" s="2603"/>
      <c r="Z54" s="2108" t="s">
        <v>67</v>
      </c>
      <c r="AA54" s="2603"/>
      <c r="AB54" s="2108" t="s">
        <v>67</v>
      </c>
      <c r="AC54" s="752">
        <v>69</v>
      </c>
      <c r="AD54" s="752"/>
      <c r="AE54" s="1258"/>
      <c r="AF54" s="2603">
        <v>46023.41918981481</v>
      </c>
      <c r="AG54" s="2108" t="s">
        <v>67</v>
      </c>
      <c r="AH54" s="2288">
        <v>46295.41983796296</v>
      </c>
      <c r="AI54" s="2108" t="s">
        <v>67</v>
      </c>
      <c r="AJ54" s="752">
        <v>73.32</v>
      </c>
      <c r="AK54" s="752"/>
      <c r="AL54" s="1258"/>
      <c r="AM54" s="2603">
        <v>46296.42020833334</v>
      </c>
      <c r="AN54" s="2108" t="s">
        <v>67</v>
      </c>
      <c r="AO54" s="2603">
        <v>46387.42053240741</v>
      </c>
      <c r="AP54" s="2108" t="s">
        <v>67</v>
      </c>
      <c r="AQ54" s="1439"/>
      <c r="AR5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3">
        <f>STRCHECKDATE(V55:AQ55)</f>
      </c>
      <c r="AT54" s="1625"/>
      <c r="AU54" s="1625" t="str">
        <f>IF(T54="","",T54)</f>
        <v>с учетом НДС</v>
      </c>
      <c r="AV54" s="1625"/>
      <c r="AW54" s="1625"/>
      <c r="AX54" s="1636">
        <v>0</v>
      </c>
    </row>
    <row s="1851" customFormat="1" customHeight="1" ht="14.25">
      <c r="A55" s="1364"/>
      <c r="B55" s="1364"/>
      <c r="C55" s="1364"/>
      <c r="D55" s="1364"/>
      <c r="E55" s="2260"/>
      <c r="F55" s="2260"/>
      <c r="G55" s="2260"/>
      <c r="H55" s="2260"/>
      <c r="I55" s="2287"/>
      <c r="J55" s="2287" t="str">
        <f>I44&amp;".2"</f>
        <v>1.1.1.1.2</v>
      </c>
      <c r="K55" s="2257"/>
      <c r="L55" s="1370"/>
      <c r="M55" s="1777"/>
      <c r="N55" s="1777"/>
      <c r="O55" s="1777"/>
      <c r="P55" s="2375"/>
      <c r="Q55" s="2375"/>
      <c r="R55" s="358"/>
      <c r="S55" s="2514"/>
      <c r="T55" s="301"/>
      <c r="U55" s="301"/>
      <c r="V55" s="326"/>
      <c r="W55" s="326"/>
      <c r="X55" s="329" t="str">
        <f>Y54&amp;"-"&amp;AA54</f>
        <v>-</v>
      </c>
      <c r="Y55" s="2310"/>
      <c r="Z55" s="2108"/>
      <c r="AA55" s="2310"/>
      <c r="AB55" s="2108"/>
      <c r="AC55" s="326"/>
      <c r="AD55" s="326"/>
      <c r="AE55" s="329" t="str">
        <f>AF54&amp;"-"&amp;AH54</f>
        <v>46023.41918981481-46295.41983796296</v>
      </c>
      <c r="AF55" s="2310"/>
      <c r="AG55" s="2108"/>
      <c r="AH55" s="2289"/>
      <c r="AI55" s="2108"/>
      <c r="AJ55" s="326"/>
      <c r="AK55" s="326"/>
      <c r="AL55" s="329" t="str">
        <f>AM54&amp;"-"&amp;AO54</f>
        <v>46296.42020833334-46387.42053240741</v>
      </c>
      <c r="AM55" s="2310"/>
      <c r="AN55" s="2108"/>
      <c r="AO55" s="2310"/>
      <c r="AP55" s="2108"/>
      <c r="AQ55" s="1440"/>
      <c r="AR55" s="2350"/>
      <c r="AS55" s="1643"/>
      <c r="AT55" s="1625"/>
      <c r="AU55" s="1625" t="str">
        <f>IF(T55="","",T55)</f>
        <v/>
      </c>
      <c r="AV55" s="1625"/>
      <c r="AW55" s="1625"/>
      <c r="AX55" s="1636">
        <v>0</v>
      </c>
    </row>
    <row s="1851" customFormat="1" customHeight="1" ht="21">
      <c r="A56" s="1364"/>
      <c r="B56" s="1364"/>
      <c r="C56" s="1364"/>
      <c r="D56" s="1364"/>
      <c r="E56" s="2260"/>
      <c r="F56" s="2260"/>
      <c r="G56" s="2260"/>
      <c r="H56" s="2260"/>
      <c r="I56" s="2287"/>
      <c r="J56" s="2257" t="str">
        <f>I44&amp;".2"</f>
        <v>1.1.1.1.2</v>
      </c>
      <c r="K56" s="1364"/>
      <c r="L56" s="1370"/>
      <c r="M56" s="1777"/>
      <c r="N56" s="1777"/>
      <c r="O56" s="1777"/>
      <c r="P56" s="2375"/>
      <c r="Q56" s="2375"/>
      <c r="R56" s="357"/>
      <c r="S56" s="2646"/>
      <c r="T56" s="2650" t="s">
        <v>486</v>
      </c>
      <c r="U56" s="2648"/>
      <c r="V56" s="2648"/>
      <c r="W56" s="2648"/>
      <c r="X56" s="2648"/>
      <c r="Y56" s="2648"/>
      <c r="Z56" s="2648"/>
      <c r="AA56" s="2648"/>
      <c r="AB56" s="2648"/>
      <c r="AC56" s="2648"/>
      <c r="AD56" s="2648"/>
      <c r="AE56" s="2648"/>
      <c r="AF56" s="2648"/>
      <c r="AG56" s="2648"/>
      <c r="AH56" s="2648"/>
      <c r="AI56" s="2648"/>
      <c r="AJ56" s="2649"/>
      <c r="AK56" s="2649"/>
      <c r="AL56" s="2649"/>
      <c r="AM56" s="2649"/>
      <c r="AN56" s="2649"/>
      <c r="AO56" s="2649"/>
      <c r="AP56" s="2672"/>
      <c r="AQ56" s="2648"/>
      <c r="AR56" s="1259" t="s">
        <v>487</v>
      </c>
      <c r="AS56" s="1643"/>
      <c r="AT56" s="1625"/>
      <c r="AU56" s="1625" t="str">
        <f>IF(T56="","",T56)</f>
        <v>Добавить значение признака дифференциации</v>
      </c>
      <c r="AV56" s="1625"/>
      <c r="AW56" s="1625"/>
      <c r="AX56" s="1636">
        <v>0</v>
      </c>
    </row>
    <row customHeight="1" ht="22.049999999999997">
      <c r="A57" s="1364" t="s">
        <v>226</v>
      </c>
      <c r="B57" s="1364" t="s">
        <v>227</v>
      </c>
      <c r="C57" s="1364" t="s">
        <v>228</v>
      </c>
      <c r="D57" s="1364" t="s">
        <v>496</v>
      </c>
      <c r="E57" s="2260"/>
      <c r="F57" s="2260"/>
      <c r="G57" s="2260"/>
      <c r="H57" s="2260"/>
      <c r="I57" s="2257"/>
      <c r="J57" s="1364"/>
      <c r="K57" s="1364"/>
      <c r="L57" s="1365"/>
      <c r="P57" s="2258"/>
      <c r="Q57" s="1355"/>
      <c r="R57" s="357"/>
      <c r="S57" s="1279"/>
      <c r="T57" s="366" t="s">
        <v>415</v>
      </c>
      <c r="U57" s="368"/>
      <c r="V57" s="368"/>
      <c r="W57" s="368"/>
      <c r="X57" s="368"/>
      <c r="Y57" s="368"/>
      <c r="Z57" s="368"/>
      <c r="AA57" s="368"/>
      <c r="AB57" s="367"/>
      <c r="AC57" s="368"/>
      <c r="AD57" s="368"/>
      <c r="AE57" s="368"/>
      <c r="AF57" s="368"/>
      <c r="AG57" s="368"/>
      <c r="AH57" s="368"/>
      <c r="AI57" s="367"/>
      <c r="AJ57" s="2644"/>
      <c r="AK57" s="2644"/>
      <c r="AL57" s="2644"/>
      <c r="AM57" s="2644"/>
      <c r="AN57" s="2644"/>
      <c r="AO57" s="2644"/>
      <c r="AP57" s="2658"/>
      <c r="AQ57" s="368"/>
      <c r="AR57" s="1441"/>
      <c r="AT57" s="501"/>
      <c r="AU57" s="501" t="str">
        <f>IF(T57="","",T57)</f>
        <v>Добавить группу потребителей</v>
      </c>
      <c r="AV57" s="501"/>
      <c r="AW57" s="501"/>
      <c r="AX57" s="1156">
        <v>21</v>
      </c>
    </row>
    <row customHeight="1" ht="22.049999999999997">
      <c r="A58" s="1364" t="s">
        <v>226</v>
      </c>
      <c r="B58" s="1364" t="s">
        <v>227</v>
      </c>
      <c r="C58" s="1364" t="s">
        <v>228</v>
      </c>
      <c r="D58" s="1364" t="s">
        <v>496</v>
      </c>
      <c r="E58" s="2260"/>
      <c r="F58" s="2260"/>
      <c r="G58" s="2260"/>
      <c r="H58" s="2259"/>
      <c r="I58" s="1364"/>
      <c r="J58" s="1364"/>
      <c r="K58" s="1364"/>
      <c r="L58" s="1365"/>
      <c r="M58" s="1366"/>
      <c r="N58" s="1366"/>
      <c r="O58" s="538"/>
      <c r="P58" s="361"/>
      <c r="Q58" s="376"/>
      <c r="R58" s="356"/>
      <c r="S58" s="1279"/>
      <c r="T58" s="373" t="s">
        <v>488</v>
      </c>
      <c r="U58" s="368"/>
      <c r="V58" s="368"/>
      <c r="W58" s="368"/>
      <c r="X58" s="368"/>
      <c r="Y58" s="368"/>
      <c r="Z58" s="368"/>
      <c r="AA58" s="368"/>
      <c r="AB58" s="367"/>
      <c r="AC58" s="368"/>
      <c r="AD58" s="368"/>
      <c r="AE58" s="368"/>
      <c r="AF58" s="368"/>
      <c r="AG58" s="368"/>
      <c r="AH58" s="368"/>
      <c r="AI58" s="367"/>
      <c r="AJ58" s="2644"/>
      <c r="AK58" s="2644"/>
      <c r="AL58" s="2644"/>
      <c r="AM58" s="2644"/>
      <c r="AN58" s="2644"/>
      <c r="AO58" s="2644"/>
      <c r="AP58" s="2658"/>
      <c r="AQ58" s="368"/>
      <c r="AR58" s="304"/>
      <c r="AT58" s="501"/>
      <c r="AU58" s="501" t="str">
        <f>IF(T58="","",T58)</f>
        <v>Добавить наименование признака дифференциации</v>
      </c>
      <c r="AV58" s="501"/>
      <c r="AW58" s="501"/>
      <c r="AX58" s="1156">
        <v>21</v>
      </c>
    </row>
    <row s="1643" customFormat="1" customHeight="1" ht="0">
      <c r="A59" s="1344" t="s">
        <v>226</v>
      </c>
      <c r="B59" s="1344" t="s">
        <v>227</v>
      </c>
      <c r="C59" s="1315"/>
      <c r="D59" s="1315"/>
      <c r="E59" s="2260"/>
      <c r="F59" s="2259"/>
      <c r="G59" s="1315"/>
      <c r="H59" s="1315"/>
      <c r="I59" s="1315"/>
      <c r="J59" s="1315"/>
      <c r="K59" s="1315"/>
      <c r="L59" s="1427"/>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2659"/>
      <c r="AQ59" s="1325"/>
      <c r="AR59" s="1325"/>
      <c r="AT59" s="790"/>
      <c r="AU59" s="790" t="str">
        <f>IF(T59="","",T59)</f>
        <v>Добавить централизованную систему для дифференциации</v>
      </c>
      <c r="AV59" s="790"/>
      <c r="AW59" s="790"/>
      <c r="AX59" s="519">
        <v>0</v>
      </c>
    </row>
    <row s="1643" customFormat="1" customHeight="1" ht="0">
      <c r="A60" s="1344" t="s">
        <v>226</v>
      </c>
      <c r="B60" s="1344"/>
      <c r="C60" s="1344"/>
      <c r="D60" s="1344"/>
      <c r="E60" s="2259"/>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2659"/>
      <c r="AQ60" s="1325"/>
      <c r="AR60" s="1325"/>
      <c r="AT60" s="501"/>
      <c r="AU60" s="501" t="str">
        <f>IF(T60="","",T60)</f>
        <v>Добавить территорию для дифференциации</v>
      </c>
      <c r="AV60" s="501"/>
      <c r="AW60" s="501"/>
      <c r="AX60" s="512">
        <v>0</v>
      </c>
    </row>
    <row s="1643" customFormat="1" customHeight="1" ht="0">
      <c r="A61" s="1315"/>
      <c r="B61" s="1315"/>
      <c r="C61" s="1315"/>
      <c r="D61" s="1315"/>
      <c r="E61" s="1344"/>
      <c r="F61" s="1315"/>
      <c r="G61" s="1315"/>
      <c r="H61" s="1315"/>
      <c r="I61" s="1315"/>
      <c r="J61" s="1315"/>
      <c r="K61" s="1315"/>
      <c r="L61" s="1427"/>
      <c r="M61" s="1322"/>
      <c r="N61" s="1322"/>
      <c r="P61" s="1317"/>
      <c r="Q61" s="1318"/>
      <c r="R61" s="1317"/>
      <c r="S61" s="1323"/>
      <c r="T61" s="1326" t="s">
        <v>231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2659"/>
      <c r="AQ61" s="1325"/>
      <c r="AR61" s="1325"/>
      <c r="AT61" s="790"/>
      <c r="AU61" s="790" t="str">
        <f>IF(T61="","",T61)</f>
        <v>Добавить наименование тарифа</v>
      </c>
      <c r="AV61" s="790"/>
      <c r="AW61" s="790"/>
      <c r="AX61" s="519">
        <v>0</v>
      </c>
    </row>
    <row customHeight="1" ht="11.549999999999999">
      <c r="M62" s="1161"/>
      <c r="N62" s="1161"/>
      <c r="O62" s="538"/>
      <c r="P62" s="1156"/>
      <c r="Q62" s="1156"/>
      <c r="R62" s="1156"/>
      <c r="S62" s="1156"/>
      <c r="AJ62" s="1636"/>
      <c r="AK62" s="1636"/>
      <c r="AL62" s="1636"/>
      <c r="AM62" s="1636"/>
      <c r="AN62" s="1636"/>
      <c r="AO62" s="1636"/>
      <c r="AP62" s="2652"/>
      <c r="AS62" s="1156"/>
      <c r="AT62" s="1156"/>
      <c r="AU62" s="1156"/>
      <c r="AV62" s="1156"/>
      <c r="AW62" s="1156"/>
      <c r="AX62" s="1156">
        <v>11</v>
      </c>
    </row>
    <row customHeight="1" ht="14.699999999999998">
      <c r="O63" s="538"/>
      <c r="S63" s="1254"/>
      <c r="T63" s="2286"/>
      <c r="U63" s="2286"/>
      <c r="V63" s="2286"/>
      <c r="W63" s="2286"/>
      <c r="X63" s="2286"/>
      <c r="Y63" s="2286"/>
      <c r="Z63" s="2286"/>
      <c r="AA63" s="2286"/>
      <c r="AB63" s="2286"/>
      <c r="AC63" s="2286"/>
      <c r="AD63" s="2286"/>
      <c r="AE63" s="2286"/>
      <c r="AF63" s="2286"/>
      <c r="AG63" s="2286"/>
      <c r="AH63" s="2286"/>
      <c r="AI63" s="2286"/>
      <c r="AJ63" s="2386"/>
      <c r="AK63" s="2386"/>
      <c r="AL63" s="2386"/>
      <c r="AM63" s="2386"/>
      <c r="AN63" s="2386"/>
      <c r="AO63" s="2386"/>
      <c r="AP63" s="2673"/>
      <c r="AQ63" s="2286"/>
      <c r="AR63" s="2286"/>
      <c r="AX63" s="1156">
        <v>14</v>
      </c>
    </row>
    <row customHeight="1" ht="14.699999999999998">
      <c r="O64" s="538"/>
      <c r="AJ64" s="1636"/>
      <c r="AK64" s="1636"/>
      <c r="AL64" s="1636"/>
      <c r="AM64" s="1636"/>
      <c r="AN64" s="1636"/>
      <c r="AO64" s="1636"/>
      <c r="AP64" s="2652"/>
      <c r="AX64" s="1156">
        <v>14</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386"/>
      <c r="AK65" s="2386"/>
      <c r="AL65" s="2386"/>
      <c r="AM65" s="2386"/>
      <c r="AN65" s="2386"/>
      <c r="AO65" s="2386"/>
      <c r="AP65" s="2673"/>
      <c r="AQ65" s="2286"/>
      <c r="AR65" s="2286"/>
      <c r="AX65" s="1156">
        <v>14</v>
      </c>
    </row>
    <row customHeight="1" ht="22.5" hidden="1">
      <c r="A66" s="1161" t="s">
        <v>83</v>
      </c>
      <c r="B66" s="1161">
        <v>0</v>
      </c>
      <c r="C66" s="1161">
        <v>0</v>
      </c>
      <c r="D66" s="1161">
        <v>0</v>
      </c>
      <c r="E66" s="1161">
        <v>0</v>
      </c>
      <c r="F66" s="1161">
        <v>0</v>
      </c>
      <c r="G66" s="1161">
        <v>0</v>
      </c>
      <c r="H66" s="1161">
        <v>0</v>
      </c>
      <c r="I66" s="1161">
        <v>0</v>
      </c>
      <c r="J66" s="1161">
        <v>0</v>
      </c>
      <c r="K66" s="1161">
        <v>0</v>
      </c>
      <c r="L66" s="1422">
        <v>0</v>
      </c>
      <c r="M66" s="1363">
        <v>0</v>
      </c>
      <c r="N66" s="1363">
        <v>0</v>
      </c>
      <c r="O66" s="1363">
        <v>0</v>
      </c>
      <c r="P66" s="1352">
        <v>3</v>
      </c>
      <c r="Q66" s="345">
        <v>3</v>
      </c>
      <c r="R66" s="345">
        <v>3</v>
      </c>
      <c r="S66" s="582">
        <v>12</v>
      </c>
      <c r="T66" s="1156">
        <v>35</v>
      </c>
      <c r="U66" s="1156">
        <v>0</v>
      </c>
      <c r="V66" s="1156">
        <v>0</v>
      </c>
      <c r="W66" s="1156">
        <v>0</v>
      </c>
      <c r="X66" s="1156">
        <v>0</v>
      </c>
      <c r="Y66" s="1156">
        <v>0</v>
      </c>
      <c r="Z66" s="1156">
        <v>0</v>
      </c>
      <c r="AA66" s="1156">
        <v>0</v>
      </c>
      <c r="AB66" s="1156">
        <v>0</v>
      </c>
      <c r="AC66" s="1156">
        <v>24</v>
      </c>
      <c r="AD66" s="1156">
        <v>24</v>
      </c>
      <c r="AE66" s="1156">
        <v>24</v>
      </c>
      <c r="AF66" s="1156">
        <v>11</v>
      </c>
      <c r="AG66" s="1156">
        <v>3</v>
      </c>
      <c r="AH66" s="1156">
        <v>11</v>
      </c>
      <c r="AI66" s="1156">
        <v>0</v>
      </c>
      <c r="AJ66" s="1636">
        <v>0</v>
      </c>
      <c r="AK66" s="1636">
        <v>0</v>
      </c>
      <c r="AL66" s="1636">
        <v>0</v>
      </c>
      <c r="AM66" s="1636">
        <v>0</v>
      </c>
      <c r="AN66" s="1636">
        <v>0</v>
      </c>
      <c r="AO66" s="1636">
        <v>0</v>
      </c>
      <c r="AP66" s="2652">
        <v>0</v>
      </c>
      <c r="AQ66" s="1156">
        <v>4</v>
      </c>
      <c r="AR66" s="1156">
        <v>115</v>
      </c>
      <c r="AS66" s="512">
        <v>10</v>
      </c>
      <c r="AT66" s="512">
        <v>10</v>
      </c>
      <c r="AU66" s="512">
        <v>10</v>
      </c>
      <c r="AV66" s="512">
        <v>10</v>
      </c>
      <c r="AW66" s="512">
        <v>10</v>
      </c>
      <c r="AX66" s="1156">
        <v>23</v>
      </c>
    </row>
  </sheetData>
  <sheetProtection formatColumns="0" formatRows="0" autoFilter="0" sort="0" insertRows="0" insertColumns="1" deleteRows="0" deleteColumns="0"/>
  <mergeCells count="15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T63:AR63"/>
    <mergeCell ref="T65:AR65"/>
    <mergeCell ref="Q45:Q48"/>
    <mergeCell ref="V45:AB45"/>
    <mergeCell ref="AC45:AQ45"/>
    <mergeCell ref="AF46:AF47"/>
    <mergeCell ref="AG46:AG47"/>
    <mergeCell ref="AR46:AR47"/>
    <mergeCell ref="AH46:AH47"/>
    <mergeCell ref="AI46:AI47"/>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I54:AI55"/>
    <mergeCell ref="K54:K55"/>
    <mergeCell ref="Y54:Y55"/>
    <mergeCell ref="Z54:Z55"/>
    <mergeCell ref="AA54:AA55"/>
    <mergeCell ref="AB54:AB55"/>
    <mergeCell ref="J53:J56"/>
    <mergeCell ref="Q53:Q56"/>
    <mergeCell ref="V53:AB53"/>
    <mergeCell ref="AC53:AQ53"/>
    <mergeCell ref="AR54:AR55"/>
    <mergeCell ref="AG54:AG55"/>
    <mergeCell ref="AH54:AH55"/>
    <mergeCell ref="AF54:AF55"/>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M54:AM55"/>
    <mergeCell ref="AN54:AN55"/>
    <mergeCell ref="AO54:AO55"/>
    <mergeCell ref="AP54:AP55"/>
    <mergeCell ref="AP46:AP47"/>
    <mergeCell ref="AN46:AN47"/>
    <mergeCell ref="AO46:AO47"/>
    <mergeCell ref="AM46:AM47"/>
    <mergeCell ref="AB46:AB47"/>
    <mergeCell ref="Z46:Z47"/>
    <mergeCell ref="AA46:AA47"/>
    <mergeCell ref="Y46:Y47"/>
  </mergeCells>
  <dataValidations count="8">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AM7 AO7 AM46 AO46 AM50 AO50 AM54 AO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AL8 AL47 AL51 AL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7203D-F934-B9F4-63A3-0.0D8013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Минстрой РА</v>
      </c>
      <c r="W27" s="2252"/>
      <c r="X27" s="2252"/>
      <c r="Y27" s="2252"/>
      <c r="Z27" s="2252"/>
      <c r="AA27" s="2252"/>
      <c r="AB27" s="327"/>
      <c r="AC27" s="2252" t="str">
        <f>IF(TITLE_NAME_OR_PR_CHANGE="",IF(TITLE_NAME_OR_PR="","",TITLE_NAME_OR_PR),TITLE_NAME_OR_PR_CHANGE)</f>
        <v>Минстрой РА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46006.403333333335</v>
      </c>
      <c r="W28" s="2265"/>
      <c r="X28" s="2265"/>
      <c r="Y28" s="2265"/>
      <c r="Z28" s="2265"/>
      <c r="AA28" s="2265"/>
      <c r="AB28" s="327"/>
      <c r="AC28" s="2265" t="str">
        <f>IF(TITLE_DATE_PR_CHANGE="",IF(TITLE_DATE_PR="","",TITLE_DATE_PR),TITLE_DATE_PR_CHANGE)</f>
        <v>46006.403333333335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П-07-01/565</v>
      </c>
      <c r="W29" s="2252"/>
      <c r="X29" s="2252"/>
      <c r="Y29" s="2252"/>
      <c r="Z29" s="2252"/>
      <c r="AA29" s="2252"/>
      <c r="AB29" s="327"/>
      <c r="AC29" s="2252" t="str">
        <f>IF(TITLE_NUMBER_PR_CHANGE="",IF(TITLE_NUMBER_PR="","",TITLE_NUMBER_PR),TITLE_NUMBER_PR_CHANGE)</f>
        <v>П-07-01/565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https://altai-republic.ru/</v>
      </c>
      <c r="W30" s="2252"/>
      <c r="X30" s="2252"/>
      <c r="Y30" s="2252"/>
      <c r="Z30" s="2252"/>
      <c r="AA30" s="2252"/>
      <c r="AB30" s="327"/>
      <c r="AC30" s="2252" t="str">
        <f>IF(TITLE_IST_PUB_CHANGE="",IF(TITLE_IST_PUB="","",TITLE_IST_PUB),TITLE_IST_PUB_CHANGE)</f>
        <v>https://altai-republic.ru/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46006.403333333335</v>
      </c>
      <c r="W32" s="2265"/>
      <c r="X32" s="2265"/>
      <c r="Y32" s="2265"/>
      <c r="Z32" s="2265"/>
      <c r="AA32" s="2265"/>
      <c r="AB32" s="327"/>
      <c r="AC32" s="2265" t="str">
        <f>IF(TITLE_DATE_PR_CHANGE="",IF(TITLE_DATE_PR="","",TITLE_DATE_PR),TITLE_DATE_PR_CHANGE)</f>
        <v>46006.403333333335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П-07-01/565</v>
      </c>
      <c r="W33" s="2252"/>
      <c r="X33" s="2252"/>
      <c r="Y33" s="2252"/>
      <c r="Z33" s="2252"/>
      <c r="AA33" s="2252"/>
      <c r="AB33" s="327"/>
      <c r="AC33" s="2252" t="str">
        <f>IF(TITLE_NUMBER_PR_CHANGE="",IF(TITLE_NUMBER_PR="","",TITLE_NUMBER_PR),TITLE_NUMBER_PR_CHANGE)</f>
        <v>П-07-01/565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502</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502</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234</v>
      </c>
      <c r="B46" s="1364" t="s">
        <v>235</v>
      </c>
      <c r="C46" s="1364" t="s">
        <v>236</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502</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502</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502</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6CF86-2CD5-6238-EF52-0.0541B4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Минстрой РА</v>
      </c>
      <c r="W27" s="2252"/>
      <c r="X27" s="2252"/>
      <c r="Y27" s="2252"/>
      <c r="Z27" s="2252"/>
      <c r="AA27" s="2252"/>
      <c r="AB27" s="327"/>
      <c r="AC27" s="2252" t="str">
        <f>IF(TITLE_NAME_OR_PR_CHANGE="",IF(TITLE_NAME_OR_PR="","",TITLE_NAME_OR_PR),TITLE_NAME_OR_PR_CHANGE)</f>
        <v>Минстрой РА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46006.403333333335</v>
      </c>
      <c r="W28" s="2265"/>
      <c r="X28" s="2265"/>
      <c r="Y28" s="2265"/>
      <c r="Z28" s="2265"/>
      <c r="AA28" s="2265"/>
      <c r="AB28" s="327"/>
      <c r="AC28" s="2265" t="str">
        <f>IF(TITLE_DATE_PR_CHANGE="",IF(TITLE_DATE_PR="","",TITLE_DATE_PR),TITLE_DATE_PR_CHANGE)</f>
        <v>46006.403333333335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П-07-01/565</v>
      </c>
      <c r="W29" s="2252"/>
      <c r="X29" s="2252"/>
      <c r="Y29" s="2252"/>
      <c r="Z29" s="2252"/>
      <c r="AA29" s="2252"/>
      <c r="AB29" s="327"/>
      <c r="AC29" s="2252" t="str">
        <f>IF(TITLE_NUMBER_PR_CHANGE="",IF(TITLE_NUMBER_PR="","",TITLE_NUMBER_PR),TITLE_NUMBER_PR_CHANGE)</f>
        <v>П-07-01/565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https://altai-republic.ru/</v>
      </c>
      <c r="W30" s="2252"/>
      <c r="X30" s="2252"/>
      <c r="Y30" s="2252"/>
      <c r="Z30" s="2252"/>
      <c r="AA30" s="2252"/>
      <c r="AB30" s="327"/>
      <c r="AC30" s="2252" t="str">
        <f>IF(TITLE_IST_PUB_CHANGE="",IF(TITLE_IST_PUB="","",TITLE_IST_PUB),TITLE_IST_PUB_CHANGE)</f>
        <v>https://altai-republic.ru/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46006.403333333335</v>
      </c>
      <c r="W32" s="2265"/>
      <c r="X32" s="2265"/>
      <c r="Y32" s="2265"/>
      <c r="Z32" s="2265"/>
      <c r="AA32" s="2265"/>
      <c r="AB32" s="327"/>
      <c r="AC32" s="2265" t="str">
        <f>IF(TITLE_DATE_PR_CHANGE="",IF(TITLE_DATE_PR="","",TITLE_DATE_PR),TITLE_DATE_PR_CHANGE)</f>
        <v>46006.403333333335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П-07-01/565</v>
      </c>
      <c r="W33" s="2252"/>
      <c r="X33" s="2252"/>
      <c r="Y33" s="2252"/>
      <c r="Z33" s="2252"/>
      <c r="AA33" s="2252"/>
      <c r="AB33" s="327"/>
      <c r="AC33" s="2252" t="str">
        <f>IF(TITLE_NUMBER_PR_CHANGE="",IF(TITLE_NUMBER_PR="","",TITLE_NUMBER_PR),TITLE_NUMBER_PR_CHANGE)</f>
        <v>П-07-01/565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503</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503</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503</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A2F4C-05B9-6C41-E229-0.B3F5D3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Минстрой РА</v>
      </c>
      <c r="W27" s="2252"/>
      <c r="X27" s="2252"/>
      <c r="Y27" s="2252"/>
      <c r="Z27" s="2252"/>
      <c r="AA27" s="2252"/>
      <c r="AB27" s="327"/>
      <c r="AC27" s="2252" t="str">
        <f>IF(TITLE_NAME_OR_PR_CHANGE="",IF(TITLE_NAME_OR_PR="","",TITLE_NAME_OR_PR),TITLE_NAME_OR_PR_CHANGE)</f>
        <v>Минстрой РА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46006.403333333335</v>
      </c>
      <c r="W28" s="2265"/>
      <c r="X28" s="2265"/>
      <c r="Y28" s="2265"/>
      <c r="Z28" s="2265"/>
      <c r="AA28" s="2265"/>
      <c r="AB28" s="327"/>
      <c r="AC28" s="2265" t="str">
        <f>IF(TITLE_DATE_PR_CHANGE="",IF(TITLE_DATE_PR="","",TITLE_DATE_PR),TITLE_DATE_PR_CHANGE)</f>
        <v>46006.403333333335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П-07-01/565</v>
      </c>
      <c r="W29" s="2252"/>
      <c r="X29" s="2252"/>
      <c r="Y29" s="2252"/>
      <c r="Z29" s="2252"/>
      <c r="AA29" s="2252"/>
      <c r="AB29" s="327"/>
      <c r="AC29" s="2252" t="str">
        <f>IF(TITLE_NUMBER_PR_CHANGE="",IF(TITLE_NUMBER_PR="","",TITLE_NUMBER_PR),TITLE_NUMBER_PR_CHANGE)</f>
        <v>П-07-01/565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https://altai-republic.ru/</v>
      </c>
      <c r="W30" s="2252"/>
      <c r="X30" s="2252"/>
      <c r="Y30" s="2252"/>
      <c r="Z30" s="2252"/>
      <c r="AA30" s="2252"/>
      <c r="AB30" s="327"/>
      <c r="AC30" s="2252" t="str">
        <f>IF(TITLE_IST_PUB_CHANGE="",IF(TITLE_IST_PUB="","",TITLE_IST_PUB),TITLE_IST_PUB_CHANGE)</f>
        <v>https://altai-republic.ru/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46006.403333333335</v>
      </c>
      <c r="W32" s="2265"/>
      <c r="X32" s="2265"/>
      <c r="Y32" s="2265"/>
      <c r="Z32" s="2265"/>
      <c r="AA32" s="2265"/>
      <c r="AB32" s="327"/>
      <c r="AC32" s="2265" t="str">
        <f>IF(TITLE_DATE_PR_CHANGE="",IF(TITLE_DATE_PR="","",TITLE_DATE_PR),TITLE_DATE_PR_CHANGE)</f>
        <v>46006.403333333335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П-07-01/565</v>
      </c>
      <c r="W33" s="2252"/>
      <c r="X33" s="2252"/>
      <c r="Y33" s="2252"/>
      <c r="Z33" s="2252"/>
      <c r="AA33" s="2252"/>
      <c r="AB33" s="327"/>
      <c r="AC33" s="2252" t="str">
        <f>IF(TITLE_NUMBER_PR_CHANGE="",IF(TITLE_NUMBER_PR="","",TITLE_NUMBER_PR),TITLE_NUMBER_PR_CHANGE)</f>
        <v>П-07-01/565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504</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504</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244</v>
      </c>
      <c r="B46" s="1364" t="s">
        <v>245</v>
      </c>
      <c r="C46" s="1364" t="s">
        <v>246</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504</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ED215-7AD9-3B5D-1F4E-0.AB6AE67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229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Минстрой РА</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46006.403333333335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П-07-01/565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https://altai-republic.ru/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46006.403333333335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П-07-01/565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89</v>
      </c>
      <c r="T37" s="2210" t="s">
        <v>505</v>
      </c>
      <c r="U37" s="338"/>
      <c r="V37" s="2276"/>
      <c r="W37" s="2276"/>
      <c r="X37" s="2276"/>
      <c r="Y37" s="2276"/>
      <c r="Z37" s="2276"/>
      <c r="AA37" s="2210" t="s">
        <v>431</v>
      </c>
      <c r="AB37" s="2209" t="s">
        <v>506</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100</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230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230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A36ED-F235-B921-F135-0.CDC0D4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512</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Минстрой РА</v>
      </c>
      <c r="W31" s="2252"/>
      <c r="X31" s="2252"/>
      <c r="Y31" s="2252"/>
      <c r="Z31" s="2252"/>
      <c r="AA31" s="2252"/>
      <c r="AB31" s="2252"/>
      <c r="AC31" s="327"/>
      <c r="AD31" s="2252" t="str">
        <f>IF(TITLE_NAME_OR_PR_CHANGE="",IF(TITLE_NAME_OR_PR="","",TITLE_NAME_OR_PR),TITLE_NAME_OR_PR_CHANGE)</f>
        <v>Минстрой РА</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46006.403333333335</v>
      </c>
      <c r="W32" s="2265"/>
      <c r="X32" s="2265"/>
      <c r="Y32" s="2265"/>
      <c r="Z32" s="2265"/>
      <c r="AA32" s="2265"/>
      <c r="AB32" s="2265"/>
      <c r="AC32" s="327"/>
      <c r="AD32" s="2265" t="str">
        <f>IF(TITLE_DATE_PR_CHANGE="",IF(TITLE_DATE_PR="","",TITLE_DATE_PR),TITLE_DATE_PR_CHANGE)</f>
        <v>46006.403333333335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П-07-01/565</v>
      </c>
      <c r="W33" s="2252"/>
      <c r="X33" s="2252"/>
      <c r="Y33" s="2252"/>
      <c r="Z33" s="2252"/>
      <c r="AA33" s="2252"/>
      <c r="AB33" s="2252"/>
      <c r="AC33" s="327"/>
      <c r="AD33" s="2252" t="str">
        <f>IF(TITLE_NUMBER_PR_CHANGE="",IF(TITLE_NUMBER_PR="","",TITLE_NUMBER_PR),TITLE_NUMBER_PR_CHANGE)</f>
        <v>П-07-01/565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https://altai-republic.ru/</v>
      </c>
      <c r="W34" s="2252"/>
      <c r="X34" s="2252"/>
      <c r="Y34" s="2252"/>
      <c r="Z34" s="2252"/>
      <c r="AA34" s="2252"/>
      <c r="AB34" s="2252"/>
      <c r="AC34" s="327"/>
      <c r="AD34" s="2252" t="str">
        <f>IF(TITLE_IST_PUB_CHANGE="",IF(TITLE_IST_PUB="","",TITLE_IST_PUB),TITLE_IST_PUB_CHANGE)</f>
        <v>https://altai-republic.ru/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46006.403333333335</v>
      </c>
      <c r="W36" s="2265"/>
      <c r="X36" s="2265"/>
      <c r="Y36" s="2265"/>
      <c r="Z36" s="2265"/>
      <c r="AA36" s="2265"/>
      <c r="AB36" s="2265"/>
      <c r="AC36" s="327"/>
      <c r="AD36" s="2265" t="str">
        <f>IF(TITLE_DATE_PR_CHANGE="",IF(TITLE_DATE_PR="","",TITLE_DATE_PR),TITLE_DATE_PR_CHANGE)</f>
        <v>46006.403333333335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П-07-01/565</v>
      </c>
      <c r="W37" s="2252"/>
      <c r="X37" s="2252"/>
      <c r="Y37" s="2252"/>
      <c r="Z37" s="2252"/>
      <c r="AA37" s="2252"/>
      <c r="AB37" s="2252"/>
      <c r="AC37" s="327"/>
      <c r="AD37" s="2252" t="str">
        <f>IF(TITLE_NUMBER_PR_CHANGE="",IF(TITLE_NUMBER_PR="","",TITLE_NUMBER_PR),TITLE_NUMBER_PR_CHANGE)</f>
        <v>П-07-01/565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513</v>
      </c>
      <c r="U41" s="302"/>
      <c r="V41" s="2275" t="s">
        <v>430</v>
      </c>
      <c r="W41" s="2276"/>
      <c r="X41" s="2276"/>
      <c r="Y41" s="2276"/>
      <c r="Z41" s="2276"/>
      <c r="AA41" s="2276"/>
      <c r="AB41" s="2277"/>
      <c r="AC41" s="2278" t="s">
        <v>431</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100</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521</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521</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E728D-6F17-C5A6-C2C9-0.BE0A5B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Минстрой РА</v>
      </c>
      <c r="W27" s="2252"/>
      <c r="X27" s="2252"/>
      <c r="Y27" s="2252"/>
      <c r="Z27" s="2252"/>
      <c r="AA27" s="2252"/>
      <c r="AB27" s="327"/>
      <c r="AC27" s="2252" t="str">
        <f>IF(TITLE_NAME_OR_PR_CHANGE="",IF(TITLE_NAME_OR_PR="","",TITLE_NAME_OR_PR),TITLE_NAME_OR_PR_CHANGE)</f>
        <v>Минстрой РА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46006.403333333335</v>
      </c>
      <c r="W28" s="2265"/>
      <c r="X28" s="2265"/>
      <c r="Y28" s="2265"/>
      <c r="Z28" s="2265"/>
      <c r="AA28" s="2265"/>
      <c r="AB28" s="327"/>
      <c r="AC28" s="2265" t="str">
        <f>IF(TITLE_DATE_PR_CHANGE="",IF(TITLE_DATE_PR="","",TITLE_DATE_PR),TITLE_DATE_PR_CHANGE)</f>
        <v>46006.403333333335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П-07-01/565</v>
      </c>
      <c r="W29" s="2252"/>
      <c r="X29" s="2252"/>
      <c r="Y29" s="2252"/>
      <c r="Z29" s="2252"/>
      <c r="AA29" s="2252"/>
      <c r="AB29" s="327"/>
      <c r="AC29" s="2252" t="str">
        <f>IF(TITLE_NUMBER_PR_CHANGE="",IF(TITLE_NUMBER_PR="","",TITLE_NUMBER_PR),TITLE_NUMBER_PR_CHANGE)</f>
        <v>П-07-01/565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https://altai-republic.ru/</v>
      </c>
      <c r="W30" s="2252"/>
      <c r="X30" s="2252"/>
      <c r="Y30" s="2252"/>
      <c r="Z30" s="2252"/>
      <c r="AA30" s="2252"/>
      <c r="AB30" s="327"/>
      <c r="AC30" s="2252" t="str">
        <f>IF(TITLE_IST_PUB_CHANGE="",IF(TITLE_IST_PUB="","",TITLE_IST_PUB),TITLE_IST_PUB_CHANGE)</f>
        <v>https://altai-republic.ru/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46006.403333333335</v>
      </c>
      <c r="W32" s="2265"/>
      <c r="X32" s="2265"/>
      <c r="Y32" s="2265"/>
      <c r="Z32" s="2265"/>
      <c r="AA32" s="2265"/>
      <c r="AB32" s="327"/>
      <c r="AC32" s="2265" t="str">
        <f>IF(TITLE_DATE_PR_CHANGE="",IF(TITLE_DATE_PR="","",TITLE_DATE_PR),TITLE_DATE_PR_CHANGE)</f>
        <v>46006.403333333335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П-07-01/565</v>
      </c>
      <c r="W33" s="2252"/>
      <c r="X33" s="2252"/>
      <c r="Y33" s="2252"/>
      <c r="Z33" s="2252"/>
      <c r="AA33" s="2252"/>
      <c r="AB33" s="327"/>
      <c r="AC33" s="2252" t="str">
        <f>IF(TITLE_NUMBER_PR_CHANGE="",IF(TITLE_NUMBER_PR="","",TITLE_NUMBER_PR),TITLE_NUMBER_PR_CHANGE)</f>
        <v>П-07-01/565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490</v>
      </c>
      <c r="W38" s="2263" t="s">
        <v>436</v>
      </c>
      <c r="X38" s="2264"/>
      <c r="Y38" s="2263" t="s">
        <v>437</v>
      </c>
      <c r="Z38" s="2270"/>
      <c r="AA38" s="2264"/>
      <c r="AB38" s="2279"/>
      <c r="AC38" s="1484" t="s">
        <v>490</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84" t="s">
        <v>524</v>
      </c>
      <c r="W39" s="1223" t="s">
        <v>525</v>
      </c>
      <c r="X39" s="1223" t="s">
        <v>495</v>
      </c>
      <c r="Y39" s="1490" t="s">
        <v>447</v>
      </c>
      <c r="Z39" s="2271" t="s">
        <v>448</v>
      </c>
      <c r="AA39" s="2272"/>
      <c r="AB39" s="2280"/>
      <c r="AC39" s="1484" t="s">
        <v>524</v>
      </c>
      <c r="AD39" s="1223" t="s">
        <v>525</v>
      </c>
      <c r="AE39" s="1223" t="s">
        <v>495</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526</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526</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526</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13DAB-FAB9-8CDC-8301-0.22470D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Минстрой РА</v>
      </c>
      <c r="W27" s="2252"/>
      <c r="X27" s="2252"/>
      <c r="Y27" s="2252"/>
      <c r="Z27" s="2252"/>
      <c r="AA27" s="2252"/>
      <c r="AB27" s="327"/>
      <c r="AC27" s="2252" t="str">
        <f>IF(TITLE_NAME_OR_PR_CHANGE="",IF(TITLE_NAME_OR_PR="","",TITLE_NAME_OR_PR),TITLE_NAME_OR_PR_CHANGE)</f>
        <v>Минстрой РА</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46006.403333333335</v>
      </c>
      <c r="W28" s="2265"/>
      <c r="X28" s="2265"/>
      <c r="Y28" s="2265"/>
      <c r="Z28" s="2265"/>
      <c r="AA28" s="2265"/>
      <c r="AB28" s="327"/>
      <c r="AC28" s="2265" t="str">
        <f>IF(TITLE_DATE_PR_CHANGE="",IF(TITLE_DATE_PR="","",TITLE_DATE_PR),TITLE_DATE_PR_CHANGE)</f>
        <v>46006.403333333335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П-07-01/565</v>
      </c>
      <c r="W29" s="2252"/>
      <c r="X29" s="2252"/>
      <c r="Y29" s="2252"/>
      <c r="Z29" s="2252"/>
      <c r="AA29" s="2252"/>
      <c r="AB29" s="327"/>
      <c r="AC29" s="2252" t="str">
        <f>IF(TITLE_NUMBER_PR_CHANGE="",IF(TITLE_NUMBER_PR="","",TITLE_NUMBER_PR),TITLE_NUMBER_PR_CHANGE)</f>
        <v>П-07-01/565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https://altai-republic.ru/</v>
      </c>
      <c r="W30" s="2252"/>
      <c r="X30" s="2252"/>
      <c r="Y30" s="2252"/>
      <c r="Z30" s="2252"/>
      <c r="AA30" s="2252"/>
      <c r="AB30" s="327"/>
      <c r="AC30" s="2252" t="str">
        <f>IF(TITLE_IST_PUB_CHANGE="",IF(TITLE_IST_PUB="","",TITLE_IST_PUB),TITLE_IST_PUB_CHANGE)</f>
        <v>https://altai-republic.ru/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46006.403333333335</v>
      </c>
      <c r="W32" s="2265"/>
      <c r="X32" s="2265"/>
      <c r="Y32" s="2265"/>
      <c r="Z32" s="2265"/>
      <c r="AA32" s="2265"/>
      <c r="AB32" s="327"/>
      <c r="AC32" s="2265" t="str">
        <f>IF(TITLE_DATE_PR_CHANGE="",IF(TITLE_DATE_PR="","",TITLE_DATE_PR),TITLE_DATE_PR_CHANGE)</f>
        <v>46006.403333333335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П-07-01/565</v>
      </c>
      <c r="W33" s="2252"/>
      <c r="X33" s="2252"/>
      <c r="Y33" s="2252"/>
      <c r="Z33" s="2252"/>
      <c r="AA33" s="2252"/>
      <c r="AB33" s="327"/>
      <c r="AC33" s="2252" t="str">
        <f>IF(TITLE_NUMBER_PR_CHANGE="",IF(TITLE_NUMBER_PR="","",TITLE_NUMBER_PR),TITLE_NUMBER_PR_CHANGE)</f>
        <v>П-07-01/565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490</v>
      </c>
      <c r="W38" s="2263" t="s">
        <v>436</v>
      </c>
      <c r="X38" s="2264"/>
      <c r="Y38" s="2263" t="s">
        <v>437</v>
      </c>
      <c r="Z38" s="2270"/>
      <c r="AA38" s="2264"/>
      <c r="AB38" s="2279"/>
      <c r="AC38" s="1484" t="s">
        <v>490</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491</v>
      </c>
      <c r="J39" s="1365" t="s">
        <v>443</v>
      </c>
      <c r="K39" s="1365" t="s">
        <v>492</v>
      </c>
      <c r="L39" s="1365" t="s">
        <v>419</v>
      </c>
      <c r="Q39" s="377"/>
      <c r="R39" s="377"/>
      <c r="S39" s="2274"/>
      <c r="T39" s="2210"/>
      <c r="U39" s="303"/>
      <c r="V39" s="1484" t="s">
        <v>524</v>
      </c>
      <c r="W39" s="1223" t="s">
        <v>525</v>
      </c>
      <c r="X39" s="1223" t="s">
        <v>495</v>
      </c>
      <c r="Y39" s="1490" t="s">
        <v>447</v>
      </c>
      <c r="Z39" s="2271" t="s">
        <v>448</v>
      </c>
      <c r="AA39" s="2272"/>
      <c r="AB39" s="2280"/>
      <c r="AC39" s="1484" t="s">
        <v>524</v>
      </c>
      <c r="AD39" s="1223" t="s">
        <v>525</v>
      </c>
      <c r="AE39" s="1223" t="s">
        <v>495</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100</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527</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527</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527</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19421-C865-62AB-234E-0.8861BF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512</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Минстрой РА</v>
      </c>
      <c r="W31" s="2252"/>
      <c r="X31" s="2252"/>
      <c r="Y31" s="2252"/>
      <c r="Z31" s="2252"/>
      <c r="AA31" s="2252"/>
      <c r="AB31" s="2252"/>
      <c r="AC31" s="327"/>
      <c r="AD31" s="2252" t="str">
        <f>IF(TITLE_NAME_OR_PR_CHANGE="",IF(TITLE_NAME_OR_PR="","",TITLE_NAME_OR_PR),TITLE_NAME_OR_PR_CHANGE)</f>
        <v>Минстрой РА</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46006.403333333335</v>
      </c>
      <c r="W32" s="2265"/>
      <c r="X32" s="2265"/>
      <c r="Y32" s="2265"/>
      <c r="Z32" s="2265"/>
      <c r="AA32" s="2265"/>
      <c r="AB32" s="2265"/>
      <c r="AC32" s="327"/>
      <c r="AD32" s="2265" t="str">
        <f>IF(TITLE_DATE_PR_CHANGE="",IF(TITLE_DATE_PR="","",TITLE_DATE_PR),TITLE_DATE_PR_CHANGE)</f>
        <v>46006.403333333335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П-07-01/565</v>
      </c>
      <c r="W33" s="2252"/>
      <c r="X33" s="2252"/>
      <c r="Y33" s="2252"/>
      <c r="Z33" s="2252"/>
      <c r="AA33" s="2252"/>
      <c r="AB33" s="2252"/>
      <c r="AC33" s="327"/>
      <c r="AD33" s="2252" t="str">
        <f>IF(TITLE_NUMBER_PR_CHANGE="",IF(TITLE_NUMBER_PR="","",TITLE_NUMBER_PR),TITLE_NUMBER_PR_CHANGE)</f>
        <v>П-07-01/565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https://altai-republic.ru/</v>
      </c>
      <c r="W34" s="2252"/>
      <c r="X34" s="2252"/>
      <c r="Y34" s="2252"/>
      <c r="Z34" s="2252"/>
      <c r="AA34" s="2252"/>
      <c r="AB34" s="2252"/>
      <c r="AC34" s="327"/>
      <c r="AD34" s="2252" t="str">
        <f>IF(TITLE_IST_PUB_CHANGE="",IF(TITLE_IST_PUB="","",TITLE_IST_PUB),TITLE_IST_PUB_CHANGE)</f>
        <v>https://altai-republic.ru/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46006.403333333335</v>
      </c>
      <c r="W36" s="2265"/>
      <c r="X36" s="2265"/>
      <c r="Y36" s="2265"/>
      <c r="Z36" s="2265"/>
      <c r="AA36" s="2265"/>
      <c r="AB36" s="2265"/>
      <c r="AC36" s="327"/>
      <c r="AD36" s="2265" t="str">
        <f>IF(TITLE_DATE_PR_CHANGE="",IF(TITLE_DATE_PR="","",TITLE_DATE_PR),TITLE_DATE_PR_CHANGE)</f>
        <v>46006.403333333335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П-07-01/565</v>
      </c>
      <c r="W37" s="2252"/>
      <c r="X37" s="2252"/>
      <c r="Y37" s="2252"/>
      <c r="Z37" s="2252"/>
      <c r="AA37" s="2252"/>
      <c r="AB37" s="2252"/>
      <c r="AC37" s="327"/>
      <c r="AD37" s="2252" t="str">
        <f>IF(TITLE_NUMBER_PR_CHANGE="",IF(TITLE_NUMBER_PR="","",TITLE_NUMBER_PR),TITLE_NUMBER_PR_CHANGE)</f>
        <v>П-07-01/565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513</v>
      </c>
      <c r="U41" s="302"/>
      <c r="V41" s="2275" t="s">
        <v>430</v>
      </c>
      <c r="W41" s="2276"/>
      <c r="X41" s="2276"/>
      <c r="Y41" s="2276"/>
      <c r="Z41" s="2276"/>
      <c r="AA41" s="2276"/>
      <c r="AB41" s="2277"/>
      <c r="AC41" s="2278" t="s">
        <v>431</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100</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535</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529D4-25E7-ECC3-06DB-0.A38B712C}" mc:Ignorable="x14ac xr xr2 xr3">
  <sheetPr>
    <tabColor rgb="FFCCCCFF"/>
    <pageSetUpPr fitToPage="1"/>
  </sheetPr>
  <dimension ref="A1:AC29"/>
  <sheetViews>
    <sheetView topLeftCell="A1" showGridLines="0" zoomScale="90" workbookViewId="0">
      <selection activeCell="I26" sqref="I26"/>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Город Горно-Алтайск(84701000)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57CFD-3228-C7DF-4D34-0.EA45131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Минстрой РА</v>
      </c>
      <c r="W27" s="2252"/>
      <c r="X27" s="2252"/>
      <c r="Y27" s="2252"/>
      <c r="Z27" s="2252"/>
      <c r="AA27" s="2252"/>
      <c r="AB27" s="2252"/>
      <c r="AC27" s="2252"/>
      <c r="AD27" s="2252"/>
      <c r="AE27" s="2252"/>
      <c r="AF27" s="327"/>
      <c r="AG27" s="2252" t="str">
        <f>IF(TITLE_NAME_OR_PR_CHANGE="",IF(TITLE_NAME_OR_PR="","",TITLE_NAME_OR_PR),TITLE_NAME_OR_PR_CHANGE)</f>
        <v>Минстрой РА</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46006.403333333335</v>
      </c>
      <c r="W28" s="2265"/>
      <c r="X28" s="2265"/>
      <c r="Y28" s="2265"/>
      <c r="Z28" s="2265"/>
      <c r="AA28" s="2265"/>
      <c r="AB28" s="2265"/>
      <c r="AC28" s="2265"/>
      <c r="AD28" s="2265"/>
      <c r="AE28" s="2265"/>
      <c r="AF28" s="327"/>
      <c r="AG28" s="2265" t="str">
        <f>IF(TITLE_DATE_PR_CHANGE="",IF(TITLE_DATE_PR="","",TITLE_DATE_PR),TITLE_DATE_PR_CHANGE)</f>
        <v>46006.403333333335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П-07-01/565</v>
      </c>
      <c r="W29" s="2252"/>
      <c r="X29" s="2252"/>
      <c r="Y29" s="2252"/>
      <c r="Z29" s="2252"/>
      <c r="AA29" s="2252"/>
      <c r="AB29" s="2252"/>
      <c r="AC29" s="2252"/>
      <c r="AD29" s="2252"/>
      <c r="AE29" s="2252"/>
      <c r="AF29" s="327"/>
      <c r="AG29" s="2252" t="str">
        <f>IF(TITLE_NUMBER_PR_CHANGE="",IF(TITLE_NUMBER_PR="","",TITLE_NUMBER_PR),TITLE_NUMBER_PR_CHANGE)</f>
        <v>П-07-01/565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https://altai-republic.ru/</v>
      </c>
      <c r="W30" s="2252"/>
      <c r="X30" s="2252"/>
      <c r="Y30" s="2252"/>
      <c r="Z30" s="2252"/>
      <c r="AA30" s="2252"/>
      <c r="AB30" s="2252"/>
      <c r="AC30" s="2252"/>
      <c r="AD30" s="2252"/>
      <c r="AE30" s="2252"/>
      <c r="AF30" s="327"/>
      <c r="AG30" s="2252" t="str">
        <f>IF(TITLE_IST_PUB_CHANGE="",IF(TITLE_IST_PUB="","",TITLE_IST_PUB),TITLE_IST_PUB_CHANGE)</f>
        <v>https://altai-republic.ru/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46006.403333333335</v>
      </c>
      <c r="W32" s="2265"/>
      <c r="X32" s="2265"/>
      <c r="Y32" s="2265"/>
      <c r="Z32" s="2265"/>
      <c r="AA32" s="2265"/>
      <c r="AB32" s="2265"/>
      <c r="AC32" s="2265"/>
      <c r="AD32" s="2265"/>
      <c r="AE32" s="2265"/>
      <c r="AF32" s="327"/>
      <c r="AG32" s="2265" t="str">
        <f>IF(TITLE_DATE_PR_CHANGE="",IF(TITLE_DATE_PR="","",TITLE_DATE_PR),TITLE_DATE_PR_CHANGE)</f>
        <v>46006.403333333335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П-07-01/565</v>
      </c>
      <c r="W33" s="2252"/>
      <c r="X33" s="2252"/>
      <c r="Y33" s="2252"/>
      <c r="Z33" s="2252"/>
      <c r="AA33" s="2252"/>
      <c r="AB33" s="2252"/>
      <c r="AC33" s="2252"/>
      <c r="AD33" s="2252"/>
      <c r="AE33" s="2252"/>
      <c r="AF33" s="327"/>
      <c r="AG33" s="2252" t="str">
        <f>IF(TITLE_NUMBER_PR_CHANGE="",IF(TITLE_NUMBER_PR="","",TITLE_NUMBER_PR),TITLE_NUMBER_PR_CHANGE)</f>
        <v>П-07-01/565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89</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538</v>
      </c>
      <c r="W38" s="2366" t="s">
        <v>539</v>
      </c>
      <c r="X38" s="2366"/>
      <c r="Y38" s="2366"/>
      <c r="Z38" s="2366" t="s">
        <v>540</v>
      </c>
      <c r="AA38" s="2366"/>
      <c r="AB38" s="2366"/>
      <c r="AC38" s="2295" t="s">
        <v>437</v>
      </c>
      <c r="AD38" s="2314"/>
      <c r="AE38" s="2315"/>
      <c r="AF38" s="2279"/>
      <c r="AG38" s="2367" t="s">
        <v>538</v>
      </c>
      <c r="AH38" s="2366" t="s">
        <v>539</v>
      </c>
      <c r="AI38" s="2366"/>
      <c r="AJ38" s="2366"/>
      <c r="AK38" s="2366" t="s">
        <v>540</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491</v>
      </c>
      <c r="J40" s="1365" t="s">
        <v>443</v>
      </c>
      <c r="K40" s="1365" t="s">
        <v>492</v>
      </c>
      <c r="L40" s="1365" t="s">
        <v>419</v>
      </c>
      <c r="Q40" s="377"/>
      <c r="R40" s="377"/>
      <c r="S40" s="2274"/>
      <c r="T40" s="2210"/>
      <c r="U40" s="303"/>
      <c r="V40" s="2367"/>
      <c r="W40" s="2366"/>
      <c r="X40" s="1984" t="s">
        <v>544</v>
      </c>
      <c r="Y40" s="1984" t="s">
        <v>545</v>
      </c>
      <c r="Z40" s="2366"/>
      <c r="AA40" s="1984" t="s">
        <v>546</v>
      </c>
      <c r="AB40" s="1984" t="s">
        <v>547</v>
      </c>
      <c r="AC40" s="1490" t="s">
        <v>447</v>
      </c>
      <c r="AD40" s="2271" t="s">
        <v>448</v>
      </c>
      <c r="AE40" s="2272"/>
      <c r="AF40" s="2280"/>
      <c r="AG40" s="2367"/>
      <c r="AH40" s="2366"/>
      <c r="AI40" s="1984" t="s">
        <v>544</v>
      </c>
      <c r="AJ40" s="1984" t="s">
        <v>545</v>
      </c>
      <c r="AK40" s="2366"/>
      <c r="AL40" s="1984" t="s">
        <v>546</v>
      </c>
      <c r="AM40" s="1984" t="s">
        <v>547</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100</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548</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548</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548</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548</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548</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1DF98-0F93-D635-058E-0.376E97D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Минстрой РА</v>
      </c>
      <c r="W27" s="2252"/>
      <c r="X27" s="2252"/>
      <c r="Y27" s="2252"/>
      <c r="Z27" s="2252"/>
      <c r="AA27" s="2252"/>
      <c r="AB27" s="2252"/>
      <c r="AC27" s="2252"/>
      <c r="AD27" s="2252"/>
      <c r="AE27" s="2252"/>
      <c r="AF27" s="327"/>
      <c r="AG27" s="2252" t="str">
        <f>IF(TITLE_NAME_OR_PR_CHANGE="",IF(TITLE_NAME_OR_PR="","",TITLE_NAME_OR_PR),TITLE_NAME_OR_PR_CHANGE)</f>
        <v>Минстрой РА</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46006.403333333335</v>
      </c>
      <c r="W28" s="2265"/>
      <c r="X28" s="2265"/>
      <c r="Y28" s="2265"/>
      <c r="Z28" s="2265"/>
      <c r="AA28" s="2265"/>
      <c r="AB28" s="2265"/>
      <c r="AC28" s="2265"/>
      <c r="AD28" s="2265"/>
      <c r="AE28" s="2265"/>
      <c r="AF28" s="327"/>
      <c r="AG28" s="2265" t="str">
        <f>IF(TITLE_DATE_PR_CHANGE="",IF(TITLE_DATE_PR="","",TITLE_DATE_PR),TITLE_DATE_PR_CHANGE)</f>
        <v>46006.403333333335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П-07-01/565</v>
      </c>
      <c r="W29" s="2252"/>
      <c r="X29" s="2252"/>
      <c r="Y29" s="2252"/>
      <c r="Z29" s="2252"/>
      <c r="AA29" s="2252"/>
      <c r="AB29" s="2252"/>
      <c r="AC29" s="2252"/>
      <c r="AD29" s="2252"/>
      <c r="AE29" s="2252"/>
      <c r="AF29" s="327"/>
      <c r="AG29" s="2252" t="str">
        <f>IF(TITLE_NUMBER_PR_CHANGE="",IF(TITLE_NUMBER_PR="","",TITLE_NUMBER_PR),TITLE_NUMBER_PR_CHANGE)</f>
        <v>П-07-01/565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https://altai-republic.ru/</v>
      </c>
      <c r="W30" s="2252"/>
      <c r="X30" s="2252"/>
      <c r="Y30" s="2252"/>
      <c r="Z30" s="2252"/>
      <c r="AA30" s="2252"/>
      <c r="AB30" s="2252"/>
      <c r="AC30" s="2252"/>
      <c r="AD30" s="2252"/>
      <c r="AE30" s="2252"/>
      <c r="AF30" s="327"/>
      <c r="AG30" s="2252" t="str">
        <f>IF(TITLE_IST_PUB_CHANGE="",IF(TITLE_IST_PUB="","",TITLE_IST_PUB),TITLE_IST_PUB_CHANGE)</f>
        <v>https://altai-republic.ru/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46006.403333333335</v>
      </c>
      <c r="W32" s="2265"/>
      <c r="X32" s="2265"/>
      <c r="Y32" s="2265"/>
      <c r="Z32" s="2265"/>
      <c r="AA32" s="2265"/>
      <c r="AB32" s="2265"/>
      <c r="AC32" s="2265"/>
      <c r="AD32" s="2265"/>
      <c r="AE32" s="2265"/>
      <c r="AF32" s="327"/>
      <c r="AG32" s="2265" t="str">
        <f>IF(TITLE_DATE_PR_CHANGE="",IF(TITLE_DATE_PR="","",TITLE_DATE_PR),TITLE_DATE_PR_CHANGE)</f>
        <v>46006.403333333335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П-07-01/565</v>
      </c>
      <c r="W33" s="2252"/>
      <c r="X33" s="2252"/>
      <c r="Y33" s="2252"/>
      <c r="Z33" s="2252"/>
      <c r="AA33" s="2252"/>
      <c r="AB33" s="2252"/>
      <c r="AC33" s="2252"/>
      <c r="AD33" s="2252"/>
      <c r="AE33" s="2252"/>
      <c r="AF33" s="327"/>
      <c r="AG33" s="2252" t="str">
        <f>IF(TITLE_NUMBER_PR_CHANGE="",IF(TITLE_NUMBER_PR="","",TITLE_NUMBER_PR),TITLE_NUMBER_PR_CHANGE)</f>
        <v>П-07-01/565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89</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437</v>
      </c>
      <c r="AD38" s="2314"/>
      <c r="AE38" s="2315"/>
      <c r="AF38" s="2279"/>
      <c r="AG38" s="2367" t="s">
        <v>538</v>
      </c>
      <c r="AH38" s="2366" t="s">
        <v>539</v>
      </c>
      <c r="AI38" s="2366"/>
      <c r="AJ38" s="2366"/>
      <c r="AK38" s="2366" t="s">
        <v>540</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491</v>
      </c>
      <c r="J40" s="1365" t="s">
        <v>443</v>
      </c>
      <c r="K40" s="1365" t="s">
        <v>492</v>
      </c>
      <c r="L40" s="1365" t="s">
        <v>419</v>
      </c>
      <c r="Q40" s="377"/>
      <c r="R40" s="377"/>
      <c r="S40" s="2274"/>
      <c r="T40" s="2210"/>
      <c r="U40" s="303"/>
      <c r="V40" s="2367"/>
      <c r="W40" s="2366"/>
      <c r="X40" s="1984" t="s">
        <v>544</v>
      </c>
      <c r="Y40" s="1984" t="s">
        <v>545</v>
      </c>
      <c r="Z40" s="2366"/>
      <c r="AA40" s="1984" t="s">
        <v>546</v>
      </c>
      <c r="AB40" s="1984" t="s">
        <v>547</v>
      </c>
      <c r="AC40" s="1490" t="s">
        <v>447</v>
      </c>
      <c r="AD40" s="2271" t="s">
        <v>448</v>
      </c>
      <c r="AE40" s="2272"/>
      <c r="AF40" s="2280"/>
      <c r="AG40" s="2367"/>
      <c r="AH40" s="2366"/>
      <c r="AI40" s="1984" t="s">
        <v>544</v>
      </c>
      <c r="AJ40" s="1984" t="s">
        <v>545</v>
      </c>
      <c r="AK40" s="2366"/>
      <c r="AL40" s="1984" t="s">
        <v>546</v>
      </c>
      <c r="AM40" s="1984" t="s">
        <v>547</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100</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549</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549</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549</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549</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549</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E174D-173C-3327-2389-0.4A9752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512</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Минстрой РА</v>
      </c>
      <c r="W31" s="2252"/>
      <c r="X31" s="2252"/>
      <c r="Y31" s="2252"/>
      <c r="Z31" s="2252"/>
      <c r="AA31" s="2252"/>
      <c r="AB31" s="2252"/>
      <c r="AC31" s="327"/>
      <c r="AD31" s="2252" t="str">
        <f>IF(TITLE_NAME_OR_PR_CHANGE="",IF(TITLE_NAME_OR_PR="","",TITLE_NAME_OR_PR),TITLE_NAME_OR_PR_CHANGE)</f>
        <v>Минстрой РА</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46006.403333333335</v>
      </c>
      <c r="W32" s="2265"/>
      <c r="X32" s="2265"/>
      <c r="Y32" s="2265"/>
      <c r="Z32" s="2265"/>
      <c r="AA32" s="2265"/>
      <c r="AB32" s="2265"/>
      <c r="AC32" s="327"/>
      <c r="AD32" s="2265" t="str">
        <f>IF(TITLE_DATE_PR_CHANGE="",IF(TITLE_DATE_PR="","",TITLE_DATE_PR),TITLE_DATE_PR_CHANGE)</f>
        <v>46006.403333333335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П-07-01/565</v>
      </c>
      <c r="W33" s="2252"/>
      <c r="X33" s="2252"/>
      <c r="Y33" s="2252"/>
      <c r="Z33" s="2252"/>
      <c r="AA33" s="2252"/>
      <c r="AB33" s="2252"/>
      <c r="AC33" s="327"/>
      <c r="AD33" s="2252" t="str">
        <f>IF(TITLE_NUMBER_PR_CHANGE="",IF(TITLE_NUMBER_PR="","",TITLE_NUMBER_PR),TITLE_NUMBER_PR_CHANGE)</f>
        <v>П-07-01/565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https://altai-republic.ru/</v>
      </c>
      <c r="W34" s="2252"/>
      <c r="X34" s="2252"/>
      <c r="Y34" s="2252"/>
      <c r="Z34" s="2252"/>
      <c r="AA34" s="2252"/>
      <c r="AB34" s="2252"/>
      <c r="AC34" s="327"/>
      <c r="AD34" s="2252" t="str">
        <f>IF(TITLE_IST_PUB_CHANGE="",IF(TITLE_IST_PUB="","",TITLE_IST_PUB),TITLE_IST_PUB_CHANGE)</f>
        <v>https://altai-republic.ru/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46006.403333333335</v>
      </c>
      <c r="W36" s="2265"/>
      <c r="X36" s="2265"/>
      <c r="Y36" s="2265"/>
      <c r="Z36" s="2265"/>
      <c r="AA36" s="2265"/>
      <c r="AB36" s="2265"/>
      <c r="AC36" s="327"/>
      <c r="AD36" s="2265" t="str">
        <f>IF(TITLE_DATE_PR_CHANGE="",IF(TITLE_DATE_PR="","",TITLE_DATE_PR),TITLE_DATE_PR_CHANGE)</f>
        <v>46006.403333333335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П-07-01/565</v>
      </c>
      <c r="W37" s="2252"/>
      <c r="X37" s="2252"/>
      <c r="Y37" s="2252"/>
      <c r="Z37" s="2252"/>
      <c r="AA37" s="2252"/>
      <c r="AB37" s="2252"/>
      <c r="AC37" s="327"/>
      <c r="AD37" s="2252" t="str">
        <f>IF(TITLE_NUMBER_PR_CHANGE="",IF(TITLE_NUMBER_PR="","",TITLE_NUMBER_PR),TITLE_NUMBER_PR_CHANGE)</f>
        <v>П-07-01/565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513</v>
      </c>
      <c r="U41" s="302"/>
      <c r="V41" s="2275" t="s">
        <v>430</v>
      </c>
      <c r="W41" s="2276"/>
      <c r="X41" s="2276"/>
      <c r="Y41" s="2276"/>
      <c r="Z41" s="2276"/>
      <c r="AA41" s="2276"/>
      <c r="AB41" s="2277"/>
      <c r="AC41" s="2278" t="s">
        <v>431</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100</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550</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550</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F9C71-C288-F0F8-4135-0.FC8A3BB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89</v>
      </c>
      <c r="F29" s="1654" t="s">
        <v>305</v>
      </c>
      <c r="G29" s="1654" t="s">
        <v>572</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558</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558</v>
      </c>
      <c r="H32" s="558"/>
      <c r="I32" s="558"/>
      <c r="J32" s="290" t="str">
        <f>FHD_NOTE_P_3</f>
        <v/>
      </c>
      <c r="K32" s="1637" t="str">
        <f>IF((LEN(E32)-LEN(SUBSTITUTE(E32,".","")))/LEN(".")=1,"p","")</f>
        <v>p</v>
      </c>
      <c r="AF32" s="1632">
        <v>11</v>
      </c>
    </row>
    <row customHeight="1" ht="11.25" hidden="1">
      <c r="A33" s="2372" t="s">
        <v>574</v>
      </c>
      <c r="D33" s="1639"/>
      <c r="E33" s="547" t="str">
        <f>FHD_NUM_P_4</f>
        <v/>
      </c>
      <c r="F33" s="1525" t="str">
        <f>FHD_P_4</f>
        <v/>
      </c>
      <c r="G33" s="1879" t="s">
        <v>558</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579</v>
      </c>
      <c r="C47" s="1637"/>
      <c r="D47" s="576"/>
      <c r="E47" s="547" t="str">
        <f>FHD_NUM_P_11</f>
        <v/>
      </c>
      <c r="F47" s="1525" t="str">
        <f>FHD_P_11</f>
        <v/>
      </c>
      <c r="G47" s="1879" t="s">
        <v>558</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580</v>
      </c>
      <c r="C48" s="1637"/>
      <c r="D48" s="1639"/>
      <c r="E48" s="547" t="str">
        <f>FHD_NUM_P_12</f>
        <v>2.3</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558</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582</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558</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584</v>
      </c>
      <c r="C72" s="1637"/>
      <c r="D72" s="1639"/>
      <c r="E72" s="547" t="str">
        <f>FHD_NUM_P_34</f>
        <v/>
      </c>
      <c r="F72" s="1881" t="str">
        <f>FHD_P_34</f>
        <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585</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586</v>
      </c>
      <c r="C82" s="736"/>
      <c r="D82" s="734"/>
      <c r="E82" s="547" t="str">
        <f>FHD_NUM_P_44</f>
        <v>7</v>
      </c>
      <c r="F82" s="1881" t="str">
        <f>FHD_P_44</f>
        <v>Объём поднятой воды</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587</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hidden="1">
      <c r="A99" s="2372" t="s">
        <v>591</v>
      </c>
      <c r="C99" s="1637"/>
      <c r="D99" s="1639"/>
      <c r="E99" s="547" t="str">
        <f>FHD_NUM_P_61</f>
        <v/>
      </c>
      <c r="F99" s="1881" t="str">
        <f>FHD_P_61</f>
        <v/>
      </c>
      <c r="G99" s="1879" t="s">
        <v>562</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592</v>
      </c>
      <c r="G101" s="573"/>
      <c r="H101" s="574"/>
      <c r="I101" s="574"/>
      <c r="J101" s="1005" t="s">
        <v>593</v>
      </c>
      <c r="K101" s="544"/>
      <c r="AF101" s="1632">
        <v>0</v>
      </c>
    </row>
    <row s="1367" customFormat="1" customHeight="1" ht="18.75" hidden="1">
      <c r="A102" s="2372"/>
      <c r="C102" s="1637"/>
      <c r="D102" s="1639"/>
      <c r="E102" s="547" t="str">
        <f>FHD_NUM_P_62</f>
        <v/>
      </c>
      <c r="F102" s="1881" t="str">
        <f>FHD_P_62</f>
        <v/>
      </c>
      <c r="G102" s="1878" t="s">
        <v>562</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589</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594</v>
      </c>
      <c r="D104" s="1639"/>
      <c r="E104" s="547" t="str">
        <f>FHD_NUM_P_64</f>
        <v/>
      </c>
      <c r="F104" s="1881" t="str">
        <f>FHD_P_64</f>
        <v/>
      </c>
      <c r="G104" s="1878" t="s">
        <v>589</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589</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hidden="1">
      <c r="A113" s="990" t="s">
        <v>597</v>
      </c>
      <c r="D113" s="1639"/>
      <c r="E113" s="547" t="str">
        <f>FHD_NUM_P_73</f>
        <v/>
      </c>
      <c r="F113" s="1881" t="str">
        <f>FHD_P_73</f>
        <v/>
      </c>
      <c r="G113" s="971" t="s">
        <v>596</v>
      </c>
      <c r="H113" s="969"/>
      <c r="I113" s="969"/>
      <c r="J113" s="290" t="str">
        <f>FHD_NOTE_P_73</f>
        <v/>
      </c>
      <c r="K113" s="544"/>
      <c r="AF113" s="1632">
        <v>0</v>
      </c>
    </row>
    <row customHeight="1" ht="33.75">
      <c r="A114" s="990" t="s">
        <v>598</v>
      </c>
      <c r="D114" s="1639"/>
      <c r="E114" s="547" t="str">
        <f>FHD_NUM_P_74</f>
        <v>13</v>
      </c>
      <c r="F114" s="1881" t="str">
        <f>FHD_P_74</f>
        <v>Удельный расход электрической энергии на подачу воды в сеть</v>
      </c>
      <c r="G114" s="1877" t="s">
        <v>599</v>
      </c>
      <c r="H114" s="578"/>
      <c r="I114" s="578"/>
      <c r="J114" s="290" t="str">
        <f>FHD_NOTE_P_74</f>
        <v/>
      </c>
      <c r="K114" s="544"/>
      <c r="AF114" s="1632">
        <v>0</v>
      </c>
    </row>
    <row s="1636" customFormat="1" customHeight="1" ht="18.75">
      <c r="A115" s="2374" t="s">
        <v>600</v>
      </c>
      <c r="B115" s="911"/>
      <c r="C115" s="736"/>
      <c r="D115" s="734"/>
      <c r="E115" s="547" t="str">
        <f>FHD_NUM_P_75</f>
        <v>14</v>
      </c>
      <c r="F115" s="1881" t="str">
        <f>FHD_P_75</f>
        <v>Расход воды на собственные нужды, в том числе:</v>
      </c>
      <c r="G115" s="1877" t="s">
        <v>564</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564</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564</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603</v>
      </c>
      <c r="D120" s="1639"/>
      <c r="E120" s="547" t="str">
        <f>FHD_NUM_P_78</f>
        <v/>
      </c>
      <c r="F120" s="1881" t="str">
        <f>FHD_P_78</f>
        <v/>
      </c>
      <c r="G120" s="1878" t="s">
        <v>566</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592</v>
      </c>
      <c r="G122" s="573"/>
      <c r="H122" s="574"/>
      <c r="I122" s="574"/>
      <c r="J122" s="1005" t="s">
        <v>604</v>
      </c>
      <c r="K122" s="544"/>
      <c r="AF122" s="1632">
        <v>0</v>
      </c>
    </row>
    <row customHeight="1" ht="22.5" hidden="1">
      <c r="A123" s="2372"/>
      <c r="D123" s="1639"/>
      <c r="E123" s="547" t="str">
        <f>FHD_NUM_P_79</f>
        <v/>
      </c>
      <c r="F123" s="1881" t="str">
        <f>FHD_P_79</f>
        <v/>
      </c>
      <c r="G123" s="1879" t="s">
        <v>568</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592</v>
      </c>
      <c r="G125" s="573"/>
      <c r="H125" s="574"/>
      <c r="I125" s="574"/>
      <c r="J125" s="1005" t="s">
        <v>605</v>
      </c>
      <c r="K125" s="544"/>
      <c r="AF125" s="1632">
        <v>0</v>
      </c>
    </row>
    <row customHeight="1" ht="22.5" hidden="1">
      <c r="A126" s="2372"/>
      <c r="D126" s="1639"/>
      <c r="E126" s="547" t="str">
        <f>FHD_NUM_P_80</f>
        <v/>
      </c>
      <c r="F126" s="1881" t="str">
        <f>FHD_P_80</f>
        <v/>
      </c>
      <c r="G126" s="1879" t="s">
        <v>606</v>
      </c>
      <c r="H126" s="558"/>
      <c r="I126" s="558"/>
      <c r="J126" s="290" t="str">
        <f>FHD_NOTE_P_80</f>
        <v/>
      </c>
      <c r="K126" s="544"/>
      <c r="AF126" s="1632">
        <v>0</v>
      </c>
    </row>
    <row customHeight="1" ht="18.75" hidden="1">
      <c r="A127" s="2372"/>
      <c r="D127" s="1639"/>
      <c r="E127" s="547" t="str">
        <f>FHD_NUM_P_81</f>
        <v/>
      </c>
      <c r="F127" s="1881" t="str">
        <f>FHD_P_81</f>
        <v/>
      </c>
      <c r="G127" s="1879" t="s">
        <v>607</v>
      </c>
      <c r="H127" s="558"/>
      <c r="I127" s="558"/>
      <c r="J127" s="290" t="str">
        <f>FHD_NOTE_P_81</f>
        <v/>
      </c>
      <c r="K127" s="544"/>
      <c r="AF127" s="1632">
        <v>0</v>
      </c>
    </row>
    <row customHeight="1" ht="18.75" hidden="1">
      <c r="A128" s="2372"/>
      <c r="C128" s="1637" t="s">
        <v>594</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594</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594</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760C1-1341-8231-5EEC-0.87B175D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89</v>
      </c>
      <c r="E10" s="2128" t="s">
        <v>89</v>
      </c>
      <c r="F10" s="2128"/>
      <c r="G10" s="522" t="s">
        <v>305</v>
      </c>
      <c r="H10" s="2128" t="s">
        <v>89</v>
      </c>
      <c r="I10" s="2128"/>
      <c r="J10" s="522" t="s">
        <v>608</v>
      </c>
      <c r="K10" s="522" t="s">
        <v>609</v>
      </c>
      <c r="L10" s="2128" t="s">
        <v>89</v>
      </c>
      <c r="M10" s="2128"/>
      <c r="N10" s="522" t="s">
        <v>610</v>
      </c>
      <c r="O10" s="522" t="s">
        <v>611</v>
      </c>
      <c r="P10" s="522" t="s">
        <v>612</v>
      </c>
      <c r="Q10" s="522" t="s">
        <v>613</v>
      </c>
      <c r="R10" s="522" t="s">
        <v>614</v>
      </c>
      <c r="S10" s="2128"/>
      <c r="T10" s="335"/>
      <c r="CF10" s="506">
        <v>46</v>
      </c>
    </row>
    <row s="1643" customFormat="1" customHeight="1" ht="15" hidden="1">
      <c r="A11" s="1053"/>
      <c r="D11" s="1026" t="s">
        <v>100</v>
      </c>
      <c r="E11" s="1026"/>
      <c r="F11" s="1026" t="s">
        <v>110</v>
      </c>
      <c r="G11" s="1026" t="s">
        <v>91</v>
      </c>
      <c r="H11" s="1026"/>
      <c r="I11" s="1026" t="s">
        <v>92</v>
      </c>
      <c r="J11" s="1026" t="s">
        <v>111</v>
      </c>
      <c r="K11" s="1026" t="s">
        <v>93</v>
      </c>
      <c r="L11" s="1026"/>
      <c r="M11" s="1026" t="s">
        <v>94</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AFC4B-5A93-D1CC-AF4C-0.4E4B72A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АО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626</v>
      </c>
      <c r="I10" s="712"/>
      <c r="J10" s="2368" t="s">
        <v>106</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303</v>
      </c>
      <c r="J13" s="2371"/>
      <c r="K13" s="2371"/>
      <c r="L13" s="2028"/>
      <c r="M13" s="2068"/>
      <c r="O13" s="2128"/>
      <c r="AK13" s="1632">
        <v>11</v>
      </c>
    </row>
    <row customHeight="1" ht="24">
      <c r="I14" s="2021" t="s">
        <v>89</v>
      </c>
      <c r="J14" s="2021" t="s">
        <v>305</v>
      </c>
      <c r="K14" s="2021" t="s">
        <v>572</v>
      </c>
      <c r="L14" s="2061" t="s">
        <v>306</v>
      </c>
      <c r="M14" s="2062" t="s">
        <v>306</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309</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309</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58703-14FF-84EC-5D5E-0.3EF9C10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489</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624</v>
      </c>
      <c r="F9" s="2052" t="s">
        <v>630</v>
      </c>
      <c r="H9" s="377"/>
      <c r="I9" s="2026" t="s">
        <v>89</v>
      </c>
      <c r="J9" s="2027" t="s">
        <v>305</v>
      </c>
      <c r="K9" s="2065" t="s">
        <v>572</v>
      </c>
      <c r="L9" s="2066" t="s">
        <v>306</v>
      </c>
      <c r="M9" s="2390"/>
      <c r="W9" s="1632">
        <v>34</v>
      </c>
    </row>
    <row customHeight="1" ht="35.699999999999996">
      <c r="B10" s="2054" t="s">
        <v>696</v>
      </c>
      <c r="C10" s="2054" t="s">
        <v>697</v>
      </c>
      <c r="D10" s="2053" t="s">
        <v>633</v>
      </c>
      <c r="E10" s="2057" t="s">
        <v>634</v>
      </c>
      <c r="F10" s="2057" t="s">
        <v>634</v>
      </c>
      <c r="H10" s="377"/>
      <c r="I10" s="2025" t="s">
        <v>100</v>
      </c>
      <c r="J10" s="1887" t="s">
        <v>698</v>
      </c>
      <c r="K10" s="2019" t="s">
        <v>309</v>
      </c>
      <c r="L10" s="819"/>
      <c r="M10" s="298" t="s">
        <v>699</v>
      </c>
      <c r="W10" s="1632">
        <v>34</v>
      </c>
    </row>
    <row customHeight="1" ht="50.25">
      <c r="B11" s="2054" t="s">
        <v>700</v>
      </c>
      <c r="C11" s="2054" t="s">
        <v>701</v>
      </c>
      <c r="D11" s="2053" t="s">
        <v>633</v>
      </c>
      <c r="E11" s="2057" t="s">
        <v>634</v>
      </c>
      <c r="F11" s="2057" t="s">
        <v>634</v>
      </c>
      <c r="H11" s="377"/>
      <c r="I11" s="2025" t="s">
        <v>110</v>
      </c>
      <c r="J11" s="1887" t="s">
        <v>702</v>
      </c>
      <c r="K11" s="2019" t="s">
        <v>309</v>
      </c>
      <c r="L11" s="819"/>
      <c r="M11" s="298" t="s">
        <v>699</v>
      </c>
      <c r="W11" s="1632">
        <v>48</v>
      </c>
    </row>
    <row customHeight="1" ht="48.29999999999999">
      <c r="B12" s="2054" t="s">
        <v>703</v>
      </c>
      <c r="C12" s="2054" t="s">
        <v>704</v>
      </c>
      <c r="D12" s="2053" t="s">
        <v>633</v>
      </c>
      <c r="E12" s="2057" t="s">
        <v>634</v>
      </c>
      <c r="F12" s="2057" t="s">
        <v>634</v>
      </c>
      <c r="H12" s="1689"/>
      <c r="I12" s="2025" t="s">
        <v>91</v>
      </c>
      <c r="J12" s="2032" t="s">
        <v>705</v>
      </c>
      <c r="K12" s="2019" t="s">
        <v>309</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5DA58-7A0F-8D0D-13CA-0.06F6B97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89</v>
      </c>
      <c r="F14" s="1635" t="s">
        <v>305</v>
      </c>
      <c r="G14" s="1635" t="s">
        <v>572</v>
      </c>
      <c r="H14" s="1635" t="s">
        <v>306</v>
      </c>
      <c r="I14" s="1635" t="s">
        <v>306</v>
      </c>
      <c r="J14" s="2128"/>
      <c r="AF14" s="1632">
        <v>23</v>
      </c>
    </row>
    <row customHeight="1" ht="19.95">
      <c r="D15" s="1639"/>
      <c r="E15" s="1631" t="s">
        <v>100</v>
      </c>
      <c r="F15" s="708" t="s">
        <v>710</v>
      </c>
      <c r="G15" s="1647" t="s">
        <v>558</v>
      </c>
      <c r="H15" s="558"/>
      <c r="I15" s="558"/>
      <c r="J15" s="290" t="s">
        <v>711</v>
      </c>
      <c r="K15" s="544" t="s">
        <v>636</v>
      </c>
      <c r="AF15" s="1632">
        <v>19</v>
      </c>
    </row>
    <row customHeight="1" ht="35.699999999999996">
      <c r="D16" s="1639"/>
      <c r="E16" s="1631" t="s">
        <v>110</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310</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313</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91</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111</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83D66-406D-757D-9766-0.9D6218C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89</v>
      </c>
      <c r="F14" s="1661" t="s">
        <v>305</v>
      </c>
      <c r="G14" s="1661" t="s">
        <v>572</v>
      </c>
      <c r="H14" s="1661" t="s">
        <v>306</v>
      </c>
      <c r="I14" s="1661" t="s">
        <v>306</v>
      </c>
      <c r="J14" s="2128"/>
      <c r="AF14" s="1632">
        <v>23</v>
      </c>
    </row>
    <row customHeight="1" ht="19.95">
      <c r="D15" s="1639"/>
      <c r="E15" s="1631" t="s">
        <v>100</v>
      </c>
      <c r="F15" s="708" t="s">
        <v>781</v>
      </c>
      <c r="G15" s="1658" t="s">
        <v>558</v>
      </c>
      <c r="H15" s="558"/>
      <c r="I15" s="558"/>
      <c r="J15" s="290" t="s">
        <v>782</v>
      </c>
      <c r="K15" s="544" t="s">
        <v>636</v>
      </c>
      <c r="AF15" s="1632">
        <v>19</v>
      </c>
    </row>
    <row customHeight="1" ht="24">
      <c r="D16" s="1639"/>
      <c r="E16" s="1631" t="s">
        <v>110</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310</v>
      </c>
      <c r="F20" s="1668" t="s">
        <v>789</v>
      </c>
      <c r="G20" s="1655" t="s">
        <v>558</v>
      </c>
      <c r="H20" s="558"/>
      <c r="I20" s="558"/>
      <c r="J20" s="290"/>
      <c r="K20" s="544"/>
      <c r="AF20" s="1632">
        <v>34</v>
      </c>
    </row>
    <row customHeight="1" ht="48.29999999999999">
      <c r="D21" s="1639"/>
      <c r="E21" s="1665" t="s">
        <v>313</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111</v>
      </c>
      <c r="F35" s="1662" t="s">
        <v>635</v>
      </c>
      <c r="G35" s="1658" t="s">
        <v>309</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F5DEF-2A7B-C9BE-31B5-0.411DEAB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89</v>
      </c>
      <c r="E11" s="706" t="s">
        <v>812</v>
      </c>
      <c r="F11" s="706" t="s">
        <v>572</v>
      </c>
      <c r="G11" s="466" t="s">
        <v>306</v>
      </c>
      <c r="H11" s="466" t="s">
        <v>393</v>
      </c>
      <c r="I11" s="808" t="s">
        <v>306</v>
      </c>
      <c r="J11" s="809" t="s">
        <v>393</v>
      </c>
      <c r="K11" s="2233"/>
      <c r="L11" s="659"/>
      <c r="X11" s="510">
        <v>23</v>
      </c>
    </row>
    <row s="1643" customFormat="1" customHeight="1" ht="10.5">
      <c r="A12" s="953"/>
      <c r="D12" s="1026" t="s">
        <v>100</v>
      </c>
      <c r="E12" s="1026" t="s">
        <v>110</v>
      </c>
      <c r="F12" s="1026" t="s">
        <v>91</v>
      </c>
      <c r="G12" s="1027" t="str">
        <f>G1&amp;".1"</f>
        <v>4.1</v>
      </c>
      <c r="H12" s="1027" t="str">
        <f>G1&amp;".2"</f>
        <v>4.2</v>
      </c>
      <c r="I12" s="1027" t="str">
        <f>I1&amp;".1"</f>
        <v>4.1</v>
      </c>
      <c r="J12" s="1027" t="str">
        <f>I1&amp;".2"</f>
        <v>4.2</v>
      </c>
      <c r="K12" s="1027"/>
      <c r="X12" s="512">
        <v>10</v>
      </c>
    </row>
    <row customHeight="1" ht="22.5" hidden="1">
      <c r="A13" s="2393" t="s">
        <v>813</v>
      </c>
      <c r="D13" s="954" t="s">
        <v>100</v>
      </c>
      <c r="E13" s="280" t="s">
        <v>814</v>
      </c>
      <c r="F13" s="661" t="s">
        <v>815</v>
      </c>
      <c r="G13" s="558"/>
      <c r="H13" s="662"/>
      <c r="I13" s="558"/>
      <c r="J13" s="662"/>
      <c r="K13" s="290" t="s">
        <v>816</v>
      </c>
      <c r="L13" s="721"/>
      <c r="X13" s="506">
        <v>0</v>
      </c>
    </row>
    <row customHeight="1" ht="22.5" hidden="1">
      <c r="A14" s="2393"/>
      <c r="D14" s="540" t="s">
        <v>110</v>
      </c>
      <c r="E14" s="280" t="s">
        <v>817</v>
      </c>
      <c r="F14" s="661" t="s">
        <v>818</v>
      </c>
      <c r="G14" s="558"/>
      <c r="H14" s="663"/>
      <c r="I14" s="558"/>
      <c r="J14" s="663"/>
      <c r="K14" s="290" t="s">
        <v>819</v>
      </c>
      <c r="L14" s="721"/>
      <c r="X14" s="506">
        <v>0</v>
      </c>
    </row>
    <row s="1636" customFormat="1" customHeight="1" ht="78.75" hidden="1">
      <c r="A15" s="2393"/>
      <c r="B15" s="512"/>
      <c r="D15" s="954" t="s">
        <v>91</v>
      </c>
      <c r="E15" s="708" t="s">
        <v>820</v>
      </c>
      <c r="F15" s="951" t="s">
        <v>309</v>
      </c>
      <c r="G15" s="951" t="s">
        <v>309</v>
      </c>
      <c r="H15" s="107"/>
      <c r="I15" s="951" t="s">
        <v>309</v>
      </c>
      <c r="J15" s="107"/>
      <c r="K15" s="290" t="s">
        <v>821</v>
      </c>
      <c r="L15" s="721"/>
      <c r="X15" s="759">
        <v>0</v>
      </c>
    </row>
    <row s="1636" customFormat="1" customHeight="1" ht="22.5" hidden="1">
      <c r="A16" s="2393"/>
      <c r="B16" s="512"/>
      <c r="D16" s="954" t="s">
        <v>327</v>
      </c>
      <c r="E16" s="955" t="s">
        <v>822</v>
      </c>
      <c r="F16" s="951" t="s">
        <v>823</v>
      </c>
      <c r="G16" s="818"/>
      <c r="H16" s="107"/>
      <c r="I16" s="818"/>
      <c r="J16" s="107"/>
      <c r="K16" s="290"/>
      <c r="L16" s="721"/>
      <c r="X16" s="759">
        <v>0</v>
      </c>
    </row>
    <row s="1636" customFormat="1" customHeight="1" ht="22.5" hidden="1">
      <c r="A17" s="2393"/>
      <c r="B17" s="512"/>
      <c r="D17" s="954" t="s">
        <v>335</v>
      </c>
      <c r="E17" s="955" t="s">
        <v>824</v>
      </c>
      <c r="F17" s="951" t="s">
        <v>825</v>
      </c>
      <c r="G17" s="818"/>
      <c r="H17" s="107"/>
      <c r="I17" s="818"/>
      <c r="J17" s="107"/>
      <c r="K17" s="290"/>
      <c r="L17" s="721"/>
      <c r="X17" s="759">
        <v>0</v>
      </c>
    </row>
    <row s="1636" customFormat="1" customHeight="1" ht="33.75" hidden="1">
      <c r="A18" s="2393"/>
      <c r="B18" s="512"/>
      <c r="D18" s="954" t="s">
        <v>337</v>
      </c>
      <c r="E18" s="955" t="s">
        <v>826</v>
      </c>
      <c r="F18" s="951" t="s">
        <v>577</v>
      </c>
      <c r="G18" s="681"/>
      <c r="H18" s="107"/>
      <c r="I18" s="681"/>
      <c r="J18" s="107"/>
      <c r="K18" s="290"/>
      <c r="L18" s="721"/>
      <c r="X18" s="759">
        <v>0</v>
      </c>
    </row>
    <row customHeight="1" ht="101.25" hidden="1">
      <c r="A19" s="2393"/>
      <c r="D19" s="954" t="s">
        <v>92</v>
      </c>
      <c r="E19" s="280" t="s">
        <v>827</v>
      </c>
      <c r="F19" s="661" t="s">
        <v>552</v>
      </c>
      <c r="G19" s="664"/>
      <c r="H19" s="663"/>
      <c r="I19" s="956"/>
      <c r="J19" s="663"/>
      <c r="K19" s="290" t="s">
        <v>828</v>
      </c>
      <c r="L19" s="721"/>
      <c r="X19" s="506">
        <v>0</v>
      </c>
    </row>
    <row s="1636" customFormat="1" customHeight="1" ht="18.75" hidden="1">
      <c r="A20" s="2393"/>
      <c r="C20" s="957"/>
      <c r="D20" s="954" t="s">
        <v>759</v>
      </c>
      <c r="E20" s="955" t="s">
        <v>829</v>
      </c>
      <c r="F20" s="951" t="s">
        <v>309</v>
      </c>
      <c r="G20" s="951" t="s">
        <v>309</v>
      </c>
      <c r="H20" s="950" t="s">
        <v>309</v>
      </c>
      <c r="I20" s="951" t="s">
        <v>309</v>
      </c>
      <c r="J20" s="950" t="s">
        <v>309</v>
      </c>
      <c r="K20" s="949"/>
      <c r="L20" s="721"/>
      <c r="W20" s="676"/>
      <c r="X20" s="759">
        <v>0</v>
      </c>
    </row>
    <row s="1636" customFormat="1" customHeight="1" ht="33.75" hidden="1">
      <c r="A21" s="2393"/>
      <c r="C21" s="957"/>
      <c r="D21" s="954" t="s">
        <v>762</v>
      </c>
      <c r="E21" s="577" t="s">
        <v>830</v>
      </c>
      <c r="F21" s="951" t="s">
        <v>831</v>
      </c>
      <c r="G21" s="681"/>
      <c r="H21" s="107"/>
      <c r="I21" s="681"/>
      <c r="J21" s="107"/>
      <c r="K21" s="949"/>
      <c r="L21" s="721"/>
      <c r="W21" s="676"/>
      <c r="X21" s="759">
        <v>0</v>
      </c>
    </row>
    <row s="1636" customFormat="1" customHeight="1" ht="33.75" hidden="1">
      <c r="A22" s="2393"/>
      <c r="C22" s="957"/>
      <c r="D22" s="954" t="s">
        <v>765</v>
      </c>
      <c r="E22" s="577" t="s">
        <v>832</v>
      </c>
      <c r="F22" s="951" t="s">
        <v>833</v>
      </c>
      <c r="G22" s="681"/>
      <c r="H22" s="107"/>
      <c r="I22" s="681"/>
      <c r="J22" s="107"/>
      <c r="K22" s="949"/>
      <c r="L22" s="721"/>
      <c r="W22" s="676"/>
      <c r="X22" s="759">
        <v>0</v>
      </c>
    </row>
    <row s="1636" customFormat="1" customHeight="1" ht="22.5" hidden="1">
      <c r="A23" s="2393"/>
      <c r="C23" s="957"/>
      <c r="D23" s="954" t="s">
        <v>801</v>
      </c>
      <c r="E23" s="955" t="s">
        <v>834</v>
      </c>
      <c r="F23" s="951" t="s">
        <v>309</v>
      </c>
      <c r="G23" s="951" t="s">
        <v>309</v>
      </c>
      <c r="H23" s="950" t="s">
        <v>309</v>
      </c>
      <c r="I23" s="951" t="s">
        <v>309</v>
      </c>
      <c r="J23" s="950" t="s">
        <v>309</v>
      </c>
      <c r="K23" s="949"/>
      <c r="L23" s="721"/>
      <c r="W23" s="676"/>
      <c r="X23" s="759">
        <v>0</v>
      </c>
    </row>
    <row s="1636" customFormat="1" customHeight="1" ht="22.5" hidden="1">
      <c r="A24" s="2393"/>
      <c r="C24" s="957"/>
      <c r="D24" s="954" t="s">
        <v>835</v>
      </c>
      <c r="E24" s="577" t="s">
        <v>836</v>
      </c>
      <c r="F24" s="951" t="s">
        <v>837</v>
      </c>
      <c r="G24" s="681"/>
      <c r="H24" s="687"/>
      <c r="I24" s="681"/>
      <c r="J24" s="687"/>
      <c r="K24" s="949"/>
      <c r="L24" s="721"/>
      <c r="W24" s="676"/>
      <c r="X24" s="759">
        <v>0</v>
      </c>
    </row>
    <row s="1636" customFormat="1" customHeight="1" ht="22.5" hidden="1">
      <c r="A25" s="2393"/>
      <c r="C25" s="957"/>
      <c r="D25" s="954" t="s">
        <v>838</v>
      </c>
      <c r="E25" s="577" t="s">
        <v>839</v>
      </c>
      <c r="F25" s="951" t="s">
        <v>309</v>
      </c>
      <c r="G25" s="951" t="s">
        <v>309</v>
      </c>
      <c r="H25" s="950" t="s">
        <v>309</v>
      </c>
      <c r="I25" s="951" t="s">
        <v>309</v>
      </c>
      <c r="J25" s="950" t="s">
        <v>309</v>
      </c>
      <c r="K25" s="949"/>
      <c r="L25" s="721"/>
      <c r="W25" s="676"/>
      <c r="X25" s="759">
        <v>0</v>
      </c>
    </row>
    <row s="1636" customFormat="1" customHeight="1" ht="18.75" hidden="1">
      <c r="A26" s="2393"/>
      <c r="C26" s="957"/>
      <c r="D26" s="954" t="s">
        <v>840</v>
      </c>
      <c r="E26" s="554" t="s">
        <v>841</v>
      </c>
      <c r="F26" s="951" t="s">
        <v>842</v>
      </c>
      <c r="G26" s="681"/>
      <c r="H26" s="687"/>
      <c r="I26" s="681"/>
      <c r="J26" s="687"/>
      <c r="K26" s="949"/>
      <c r="L26" s="721"/>
      <c r="W26" s="676"/>
      <c r="X26" s="759">
        <v>0</v>
      </c>
    </row>
    <row s="1636" customFormat="1" customHeight="1" ht="18.75" hidden="1">
      <c r="A27" s="2393"/>
      <c r="C27" s="957"/>
      <c r="D27" s="954" t="s">
        <v>843</v>
      </c>
      <c r="E27" s="554" t="s">
        <v>844</v>
      </c>
      <c r="F27" s="951" t="s">
        <v>845</v>
      </c>
      <c r="G27" s="681"/>
      <c r="H27" s="687"/>
      <c r="I27" s="681"/>
      <c r="J27" s="687"/>
      <c r="K27" s="949"/>
      <c r="L27" s="721"/>
      <c r="W27" s="676"/>
      <c r="X27" s="759">
        <v>0</v>
      </c>
    </row>
    <row s="1636" customFormat="1" customHeight="1" ht="18.75" hidden="1">
      <c r="A28" s="2393"/>
      <c r="C28" s="957"/>
      <c r="D28" s="954" t="s">
        <v>846</v>
      </c>
      <c r="E28" s="577" t="s">
        <v>847</v>
      </c>
      <c r="F28" s="951" t="s">
        <v>309</v>
      </c>
      <c r="G28" s="951" t="s">
        <v>309</v>
      </c>
      <c r="H28" s="950" t="s">
        <v>309</v>
      </c>
      <c r="I28" s="951" t="s">
        <v>309</v>
      </c>
      <c r="J28" s="950" t="s">
        <v>309</v>
      </c>
      <c r="K28" s="949"/>
      <c r="L28" s="721"/>
      <c r="W28" s="676"/>
      <c r="X28" s="759">
        <v>0</v>
      </c>
    </row>
    <row s="1636" customFormat="1" customHeight="1" ht="18.75" hidden="1">
      <c r="A29" s="2393"/>
      <c r="C29" s="957"/>
      <c r="D29" s="954" t="s">
        <v>848</v>
      </c>
      <c r="E29" s="554" t="s">
        <v>841</v>
      </c>
      <c r="F29" s="951" t="s">
        <v>849</v>
      </c>
      <c r="G29" s="681"/>
      <c r="H29" s="687"/>
      <c r="I29" s="681"/>
      <c r="J29" s="687"/>
      <c r="K29" s="949"/>
      <c r="L29" s="721"/>
      <c r="W29" s="676"/>
      <c r="X29" s="759">
        <v>0</v>
      </c>
    </row>
    <row s="1636" customFormat="1" customHeight="1" ht="18.75" hidden="1">
      <c r="A30" s="2393"/>
      <c r="C30" s="957"/>
      <c r="D30" s="954" t="s">
        <v>850</v>
      </c>
      <c r="E30" s="554" t="s">
        <v>851</v>
      </c>
      <c r="F30" s="951" t="s">
        <v>852</v>
      </c>
      <c r="G30" s="681"/>
      <c r="H30" s="687"/>
      <c r="I30" s="681"/>
      <c r="J30" s="687"/>
      <c r="K30" s="949"/>
      <c r="L30" s="721"/>
      <c r="W30" s="676"/>
      <c r="X30" s="759">
        <v>0</v>
      </c>
    </row>
    <row customHeight="1" ht="126.75" hidden="1">
      <c r="A31" s="2393"/>
      <c r="D31" s="954" t="s">
        <v>111</v>
      </c>
      <c r="E31" s="280" t="s">
        <v>853</v>
      </c>
      <c r="F31" s="661" t="s">
        <v>564</v>
      </c>
      <c r="G31" s="558"/>
      <c r="H31" s="663"/>
      <c r="I31" s="558"/>
      <c r="J31" s="663"/>
      <c r="K31" s="290" t="s">
        <v>854</v>
      </c>
      <c r="L31" s="721"/>
      <c r="X31" s="506">
        <v>0</v>
      </c>
    </row>
    <row customHeight="1" ht="56.25" hidden="1">
      <c r="A32" s="2393"/>
      <c r="D32" s="954" t="s">
        <v>93</v>
      </c>
      <c r="E32" s="280" t="s">
        <v>855</v>
      </c>
      <c r="F32" s="540" t="s">
        <v>825</v>
      </c>
      <c r="G32" s="558"/>
      <c r="H32" s="663"/>
      <c r="I32" s="558"/>
      <c r="J32" s="663"/>
      <c r="K32" s="290" t="s">
        <v>856</v>
      </c>
      <c r="L32" s="721"/>
      <c r="X32" s="506">
        <v>0</v>
      </c>
    </row>
    <row customHeight="1" ht="11.25" hidden="1">
      <c r="A33" s="2393"/>
      <c r="E33" s="665"/>
      <c r="F33" s="182"/>
      <c r="G33" s="182"/>
      <c r="H33" s="182"/>
      <c r="I33" s="182"/>
      <c r="J33" s="182"/>
      <c r="K33" s="182"/>
      <c r="X33" s="506">
        <v>0</v>
      </c>
    </row>
    <row customHeight="1" ht="12.75" hidden="1">
      <c r="A34" s="2393"/>
      <c r="D34" s="66">
        <v>1</v>
      </c>
      <c r="E34" s="336" t="s">
        <v>857</v>
      </c>
      <c r="X34" s="506">
        <v>0</v>
      </c>
    </row>
    <row customHeight="1" ht="11.25" hidden="1">
      <c r="A35" s="2393"/>
      <c r="D35" s="370"/>
      <c r="E35" s="336" t="s">
        <v>858</v>
      </c>
      <c r="X35" s="506">
        <v>0</v>
      </c>
    </row>
    <row s="1636" customFormat="1" customHeight="1" ht="11.549999999999999">
      <c r="A36" s="1034"/>
      <c r="B36" s="519"/>
      <c r="D36" s="1035"/>
      <c r="E36" s="1036"/>
      <c r="X36" s="510">
        <v>11</v>
      </c>
    </row>
    <row s="1636" customFormat="1" customHeight="1" ht="22.5">
      <c r="A37" s="2393" t="s">
        <v>859</v>
      </c>
      <c r="B37" s="512"/>
      <c r="D37" s="954">
        <v>1</v>
      </c>
      <c r="E37" s="708" t="s">
        <v>860</v>
      </c>
      <c r="F37" s="661" t="s">
        <v>815</v>
      </c>
      <c r="G37" s="558"/>
      <c r="H37" s="520"/>
      <c r="I37" s="558"/>
      <c r="J37" s="520"/>
      <c r="K37" s="290" t="s">
        <v>861</v>
      </c>
      <c r="X37" s="759">
        <v>0</v>
      </c>
    </row>
    <row s="1636" customFormat="1" customHeight="1" ht="22.5">
      <c r="A38" s="2393"/>
      <c r="B38" s="512"/>
      <c r="D38" s="670" t="s">
        <v>110</v>
      </c>
      <c r="E38" s="1033" t="s">
        <v>862</v>
      </c>
      <c r="F38" s="1037" t="s">
        <v>552</v>
      </c>
      <c r="G38" s="1037" t="s">
        <v>552</v>
      </c>
      <c r="H38" s="1031"/>
      <c r="I38" s="1037" t="s">
        <v>552</v>
      </c>
      <c r="J38" s="1031"/>
      <c r="K38" s="1032"/>
      <c r="X38" s="759">
        <v>0</v>
      </c>
    </row>
    <row s="1636" customFormat="1" customHeight="1" ht="33.75">
      <c r="A39" s="2393"/>
      <c r="B39" s="512"/>
      <c r="D39" s="666" t="s">
        <v>717</v>
      </c>
      <c r="E39" s="724" t="s">
        <v>863</v>
      </c>
      <c r="F39" s="661" t="s">
        <v>864</v>
      </c>
      <c r="G39" s="669"/>
      <c r="H39" s="1024"/>
      <c r="I39" s="669"/>
      <c r="J39" s="1024"/>
      <c r="K39" s="290" t="s">
        <v>865</v>
      </c>
      <c r="X39" s="759">
        <v>0</v>
      </c>
    </row>
    <row s="1636" customFormat="1" customHeight="1" ht="33.75">
      <c r="A40" s="2393"/>
      <c r="B40" s="512"/>
      <c r="D40" s="666" t="s">
        <v>720</v>
      </c>
      <c r="E40" s="724" t="s">
        <v>866</v>
      </c>
      <c r="F40" s="1028" t="s">
        <v>867</v>
      </c>
      <c r="G40" s="742"/>
      <c r="H40" s="1024"/>
      <c r="I40" s="742"/>
      <c r="J40" s="1024"/>
      <c r="K40" s="290" t="s">
        <v>868</v>
      </c>
      <c r="X40" s="759">
        <v>0</v>
      </c>
    </row>
    <row s="1636" customFormat="1" customHeight="1" ht="22.5">
      <c r="A41" s="2393"/>
      <c r="B41" s="512"/>
      <c r="D41" s="666" t="s">
        <v>91</v>
      </c>
      <c r="E41" s="723" t="s">
        <v>869</v>
      </c>
      <c r="F41" s="661" t="s">
        <v>552</v>
      </c>
      <c r="G41" s="661" t="s">
        <v>552</v>
      </c>
      <c r="H41" s="1025"/>
      <c r="I41" s="661" t="s">
        <v>552</v>
      </c>
      <c r="J41" s="1025"/>
      <c r="K41" s="303"/>
      <c r="X41" s="759">
        <v>0</v>
      </c>
    </row>
    <row s="1636" customFormat="1" customHeight="1" ht="45">
      <c r="A42" s="2393"/>
      <c r="B42" s="512"/>
      <c r="D42" s="666" t="s">
        <v>327</v>
      </c>
      <c r="E42" s="724" t="s">
        <v>870</v>
      </c>
      <c r="F42" s="661" t="s">
        <v>564</v>
      </c>
      <c r="G42" s="558"/>
      <c r="H42" s="1025"/>
      <c r="I42" s="558"/>
      <c r="J42" s="1025"/>
      <c r="K42" s="303" t="s">
        <v>871</v>
      </c>
      <c r="X42" s="759">
        <v>0</v>
      </c>
    </row>
    <row s="1636" customFormat="1" customHeight="1" ht="45">
      <c r="A43" s="2393"/>
      <c r="B43" s="512"/>
      <c r="D43" s="666" t="s">
        <v>335</v>
      </c>
      <c r="E43" s="668" t="s">
        <v>872</v>
      </c>
      <c r="F43" s="1029" t="s">
        <v>564</v>
      </c>
      <c r="G43" s="743"/>
      <c r="H43" s="1024"/>
      <c r="I43" s="743"/>
      <c r="J43" s="1024"/>
      <c r="K43" s="303" t="s">
        <v>873</v>
      </c>
      <c r="X43" s="759">
        <v>0</v>
      </c>
    </row>
    <row s="1636" customFormat="1" customHeight="1" ht="11.25">
      <c r="A44" s="2393"/>
      <c r="B44" s="512"/>
      <c r="D44" s="666" t="s">
        <v>92</v>
      </c>
      <c r="E44" s="667" t="s">
        <v>874</v>
      </c>
      <c r="F44" s="661" t="s">
        <v>864</v>
      </c>
      <c r="G44" s="669"/>
      <c r="H44" s="1024"/>
      <c r="I44" s="669"/>
      <c r="J44" s="1024"/>
      <c r="K44" s="290"/>
      <c r="X44" s="759">
        <v>0</v>
      </c>
    </row>
    <row s="1636" customFormat="1" customHeight="1" ht="11.25">
      <c r="A45" s="2393"/>
      <c r="B45" s="512"/>
      <c r="D45" s="666" t="s">
        <v>759</v>
      </c>
      <c r="E45" s="668" t="s">
        <v>875</v>
      </c>
      <c r="F45" s="661" t="s">
        <v>864</v>
      </c>
      <c r="G45" s="669"/>
      <c r="H45" s="1024"/>
      <c r="I45" s="669"/>
      <c r="J45" s="1024"/>
      <c r="K45" s="290"/>
      <c r="X45" s="759">
        <v>0</v>
      </c>
    </row>
    <row s="1636" customFormat="1" customHeight="1" ht="11.25">
      <c r="A46" s="2393"/>
      <c r="B46" s="512"/>
      <c r="D46" s="666" t="s">
        <v>801</v>
      </c>
      <c r="E46" s="668" t="s">
        <v>876</v>
      </c>
      <c r="F46" s="661" t="s">
        <v>864</v>
      </c>
      <c r="G46" s="669"/>
      <c r="H46" s="1024"/>
      <c r="I46" s="669"/>
      <c r="J46" s="1024"/>
      <c r="K46" s="290"/>
      <c r="X46" s="759">
        <v>0</v>
      </c>
    </row>
    <row s="1636" customFormat="1" customHeight="1" ht="11.25">
      <c r="A47" s="2393"/>
      <c r="B47" s="512"/>
      <c r="D47" s="666" t="s">
        <v>804</v>
      </c>
      <c r="E47" s="668" t="s">
        <v>877</v>
      </c>
      <c r="F47" s="661" t="s">
        <v>864</v>
      </c>
      <c r="G47" s="669"/>
      <c r="H47" s="1024"/>
      <c r="I47" s="669"/>
      <c r="J47" s="1024"/>
      <c r="K47" s="290"/>
      <c r="X47" s="759">
        <v>0</v>
      </c>
    </row>
    <row s="1636" customFormat="1" customHeight="1" ht="11.25">
      <c r="A48" s="2393"/>
      <c r="B48" s="512"/>
      <c r="D48" s="666" t="s">
        <v>878</v>
      </c>
      <c r="E48" s="672" t="s">
        <v>879</v>
      </c>
      <c r="F48" s="661" t="s">
        <v>864</v>
      </c>
      <c r="G48" s="669"/>
      <c r="H48" s="1024"/>
      <c r="I48" s="669"/>
      <c r="J48" s="1024"/>
      <c r="K48" s="290"/>
      <c r="X48" s="759">
        <v>0</v>
      </c>
    </row>
    <row s="1636" customFormat="1" customHeight="1" ht="11.25">
      <c r="A49" s="2393"/>
      <c r="B49" s="512"/>
      <c r="D49" s="666" t="s">
        <v>880</v>
      </c>
      <c r="E49" s="672" t="s">
        <v>881</v>
      </c>
      <c r="F49" s="661" t="s">
        <v>864</v>
      </c>
      <c r="G49" s="669"/>
      <c r="H49" s="1024"/>
      <c r="I49" s="669"/>
      <c r="J49" s="1024"/>
      <c r="K49" s="290"/>
      <c r="X49" s="759">
        <v>0</v>
      </c>
    </row>
    <row s="1636" customFormat="1" customHeight="1" ht="11.25">
      <c r="A50" s="2393"/>
      <c r="B50" s="512"/>
      <c r="D50" s="666" t="s">
        <v>882</v>
      </c>
      <c r="E50" s="668" t="s">
        <v>883</v>
      </c>
      <c r="F50" s="661" t="s">
        <v>864</v>
      </c>
      <c r="G50" s="669"/>
      <c r="H50" s="1024"/>
      <c r="I50" s="669"/>
      <c r="J50" s="1024"/>
      <c r="K50" s="290"/>
      <c r="X50" s="759">
        <v>0</v>
      </c>
    </row>
    <row s="1636" customFormat="1" customHeight="1" ht="11.25">
      <c r="A51" s="2393"/>
      <c r="B51" s="512"/>
      <c r="D51" s="666" t="s">
        <v>884</v>
      </c>
      <c r="E51" s="668" t="s">
        <v>885</v>
      </c>
      <c r="F51" s="661" t="s">
        <v>864</v>
      </c>
      <c r="G51" s="669"/>
      <c r="H51" s="1024"/>
      <c r="I51" s="669"/>
      <c r="J51" s="1024"/>
      <c r="K51" s="290"/>
      <c r="X51" s="759">
        <v>0</v>
      </c>
    </row>
    <row s="1636" customFormat="1" customHeight="1" ht="45">
      <c r="A52" s="2393"/>
      <c r="B52" s="512"/>
      <c r="D52" s="666" t="s">
        <v>111</v>
      </c>
      <c r="E52" s="667" t="s">
        <v>886</v>
      </c>
      <c r="F52" s="661" t="s">
        <v>864</v>
      </c>
      <c r="G52" s="669"/>
      <c r="H52" s="1024"/>
      <c r="I52" s="669"/>
      <c r="J52" s="1024"/>
      <c r="K52" s="290"/>
      <c r="X52" s="759">
        <v>0</v>
      </c>
    </row>
    <row s="1636" customFormat="1" customHeight="1" ht="11.25">
      <c r="A53" s="2393"/>
      <c r="B53" s="512"/>
      <c r="D53" s="666" t="s">
        <v>316</v>
      </c>
      <c r="E53" s="668" t="s">
        <v>875</v>
      </c>
      <c r="F53" s="661" t="s">
        <v>864</v>
      </c>
      <c r="G53" s="669"/>
      <c r="H53" s="1024"/>
      <c r="I53" s="669"/>
      <c r="J53" s="1024"/>
      <c r="K53" s="290"/>
      <c r="X53" s="759">
        <v>0</v>
      </c>
    </row>
    <row s="1636" customFormat="1" customHeight="1" ht="11.25">
      <c r="A54" s="2393"/>
      <c r="B54" s="512"/>
      <c r="D54" s="666" t="s">
        <v>887</v>
      </c>
      <c r="E54" s="668" t="s">
        <v>876</v>
      </c>
      <c r="F54" s="661" t="s">
        <v>864</v>
      </c>
      <c r="G54" s="669"/>
      <c r="H54" s="1024"/>
      <c r="I54" s="669"/>
      <c r="J54" s="1024"/>
      <c r="K54" s="290"/>
      <c r="X54" s="759">
        <v>0</v>
      </c>
    </row>
    <row s="1636" customFormat="1" customHeight="1" ht="11.25">
      <c r="A55" s="2393"/>
      <c r="B55" s="512"/>
      <c r="D55" s="666" t="s">
        <v>888</v>
      </c>
      <c r="E55" s="668" t="s">
        <v>877</v>
      </c>
      <c r="F55" s="661" t="s">
        <v>864</v>
      </c>
      <c r="G55" s="669"/>
      <c r="H55" s="1024"/>
      <c r="I55" s="669"/>
      <c r="J55" s="1024"/>
      <c r="K55" s="290"/>
      <c r="X55" s="759">
        <v>0</v>
      </c>
    </row>
    <row s="1636" customFormat="1" customHeight="1" ht="11.25">
      <c r="A56" s="2393"/>
      <c r="B56" s="512"/>
      <c r="D56" s="666" t="s">
        <v>889</v>
      </c>
      <c r="E56" s="672" t="s">
        <v>879</v>
      </c>
      <c r="F56" s="661" t="s">
        <v>864</v>
      </c>
      <c r="G56" s="669"/>
      <c r="H56" s="1024"/>
      <c r="I56" s="669"/>
      <c r="J56" s="1024"/>
      <c r="K56" s="290"/>
      <c r="X56" s="759">
        <v>0</v>
      </c>
    </row>
    <row s="1636" customFormat="1" customHeight="1" ht="11.25">
      <c r="A57" s="2393"/>
      <c r="B57" s="512"/>
      <c r="D57" s="666" t="s">
        <v>890</v>
      </c>
      <c r="E57" s="672" t="s">
        <v>881</v>
      </c>
      <c r="F57" s="661" t="s">
        <v>864</v>
      </c>
      <c r="G57" s="669"/>
      <c r="H57" s="1024"/>
      <c r="I57" s="669"/>
      <c r="J57" s="1024"/>
      <c r="K57" s="290"/>
      <c r="X57" s="759">
        <v>0</v>
      </c>
    </row>
    <row s="1636" customFormat="1" customHeight="1" ht="11.25">
      <c r="A58" s="2393"/>
      <c r="B58" s="512"/>
      <c r="D58" s="666" t="s">
        <v>891</v>
      </c>
      <c r="E58" s="668" t="s">
        <v>883</v>
      </c>
      <c r="F58" s="661" t="s">
        <v>864</v>
      </c>
      <c r="G58" s="669"/>
      <c r="H58" s="1024"/>
      <c r="I58" s="669"/>
      <c r="J58" s="1024"/>
      <c r="K58" s="290"/>
      <c r="X58" s="759">
        <v>0</v>
      </c>
    </row>
    <row s="1636" customFormat="1" customHeight="1" ht="11.25">
      <c r="A59" s="2393"/>
      <c r="B59" s="512"/>
      <c r="D59" s="666" t="s">
        <v>892</v>
      </c>
      <c r="E59" s="668" t="s">
        <v>885</v>
      </c>
      <c r="F59" s="661" t="s">
        <v>864</v>
      </c>
      <c r="G59" s="669"/>
      <c r="H59" s="1024"/>
      <c r="I59" s="669"/>
      <c r="J59" s="1024"/>
      <c r="K59" s="290"/>
      <c r="X59" s="759">
        <v>0</v>
      </c>
    </row>
    <row s="1636" customFormat="1" customHeight="1" ht="33.75">
      <c r="A60" s="2393"/>
      <c r="B60" s="512"/>
      <c r="D60" s="666" t="s">
        <v>93</v>
      </c>
      <c r="E60" s="667" t="s">
        <v>893</v>
      </c>
      <c r="F60" s="722" t="s">
        <v>564</v>
      </c>
      <c r="G60" s="743"/>
      <c r="H60" s="1024"/>
      <c r="I60" s="743"/>
      <c r="J60" s="1024"/>
      <c r="K60" s="303" t="s">
        <v>894</v>
      </c>
      <c r="X60" s="759">
        <v>0</v>
      </c>
    </row>
    <row s="1636" customFormat="1" customHeight="1" ht="33.75">
      <c r="A61" s="2393"/>
      <c r="B61" s="512"/>
      <c r="D61" s="666" t="s">
        <v>94</v>
      </c>
      <c r="E61" s="667" t="s">
        <v>895</v>
      </c>
      <c r="F61" s="727" t="s">
        <v>825</v>
      </c>
      <c r="G61" s="669"/>
      <c r="H61" s="1024"/>
      <c r="I61" s="669"/>
      <c r="J61" s="1024"/>
      <c r="K61" s="290"/>
      <c r="X61" s="759">
        <v>0</v>
      </c>
    </row>
    <row s="1636" customFormat="1" customHeight="1" ht="22.5">
      <c r="A62" s="2393"/>
      <c r="B62" s="512" t="s">
        <v>594</v>
      </c>
      <c r="D62" s="666" t="s">
        <v>112</v>
      </c>
      <c r="E62" s="667" t="s">
        <v>896</v>
      </c>
      <c r="F62" s="727" t="s">
        <v>309</v>
      </c>
      <c r="G62" s="383"/>
      <c r="H62" s="1024"/>
      <c r="I62" s="383"/>
      <c r="J62" s="1024"/>
      <c r="K62" s="290" t="s">
        <v>637</v>
      </c>
      <c r="X62" s="759">
        <v>0</v>
      </c>
    </row>
    <row s="1636" customFormat="1" customHeight="1" ht="45">
      <c r="A63" s="2393"/>
      <c r="B63" s="512" t="s">
        <v>594</v>
      </c>
      <c r="D63" s="666" t="s">
        <v>897</v>
      </c>
      <c r="E63" s="668" t="s">
        <v>898</v>
      </c>
      <c r="F63" s="722" t="s">
        <v>309</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110</v>
      </c>
      <c r="E66" s="708" t="s">
        <v>902</v>
      </c>
      <c r="F66" s="661" t="s">
        <v>552</v>
      </c>
      <c r="G66" s="661" t="s">
        <v>552</v>
      </c>
      <c r="H66" s="520"/>
      <c r="I66" s="661" t="s">
        <v>552</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310</v>
      </c>
      <c r="E68" s="955" t="s">
        <v>904</v>
      </c>
      <c r="F68" s="661" t="s">
        <v>867</v>
      </c>
      <c r="G68" s="728"/>
      <c r="H68" s="520"/>
      <c r="I68" s="728"/>
      <c r="J68" s="520"/>
      <c r="K68" s="290"/>
      <c r="X68" s="759">
        <v>0</v>
      </c>
    </row>
    <row s="1636" customFormat="1" customHeight="1" ht="22.5" hidden="1">
      <c r="A69" s="2393"/>
      <c r="B69" s="512"/>
      <c r="D69" s="744" t="s">
        <v>313</v>
      </c>
      <c r="E69" s="955" t="s">
        <v>905</v>
      </c>
      <c r="F69" s="722" t="s">
        <v>564</v>
      </c>
      <c r="G69" s="743"/>
      <c r="H69" s="520"/>
      <c r="I69" s="743"/>
      <c r="J69" s="520"/>
      <c r="K69" s="290"/>
      <c r="X69" s="759">
        <v>0</v>
      </c>
    </row>
    <row s="1636" customFormat="1" customHeight="1" ht="22.5" hidden="1">
      <c r="A70" s="2393"/>
      <c r="B70" s="512"/>
      <c r="D70" s="744" t="s">
        <v>734</v>
      </c>
      <c r="E70" s="955" t="s">
        <v>906</v>
      </c>
      <c r="F70" s="722" t="s">
        <v>564</v>
      </c>
      <c r="G70" s="743"/>
      <c r="H70" s="520"/>
      <c r="I70" s="743"/>
      <c r="J70" s="520"/>
      <c r="K70" s="290"/>
      <c r="X70" s="759">
        <v>0</v>
      </c>
    </row>
    <row s="1636" customFormat="1" customHeight="1" ht="22.5" hidden="1">
      <c r="A71" s="2393"/>
      <c r="B71" s="512"/>
      <c r="D71" s="666" t="s">
        <v>91</v>
      </c>
      <c r="E71" s="667" t="s">
        <v>907</v>
      </c>
      <c r="F71" s="661" t="s">
        <v>867</v>
      </c>
      <c r="G71" s="558"/>
      <c r="H71" s="1031"/>
      <c r="I71" s="558"/>
      <c r="J71" s="1031"/>
      <c r="K71" s="303"/>
      <c r="X71" s="759">
        <v>0</v>
      </c>
    </row>
    <row s="1636" customFormat="1" customHeight="1" ht="56.25" hidden="1">
      <c r="A72" s="2393"/>
      <c r="B72" s="512"/>
      <c r="D72" s="666" t="s">
        <v>92</v>
      </c>
      <c r="E72" s="667" t="s">
        <v>908</v>
      </c>
      <c r="F72" s="722" t="s">
        <v>564</v>
      </c>
      <c r="G72" s="743"/>
      <c r="H72" s="1024"/>
      <c r="I72" s="743"/>
      <c r="J72" s="1024"/>
      <c r="K72" s="303"/>
      <c r="X72" s="759">
        <v>0</v>
      </c>
    </row>
    <row s="1636" customFormat="1" customHeight="1" ht="33.75" hidden="1">
      <c r="A73" s="2393"/>
      <c r="B73" s="512"/>
      <c r="D73" s="666" t="s">
        <v>111</v>
      </c>
      <c r="E73" s="667" t="s">
        <v>909</v>
      </c>
      <c r="F73" s="727" t="s">
        <v>825</v>
      </c>
      <c r="G73" s="669"/>
      <c r="H73" s="1024"/>
      <c r="I73" s="669"/>
      <c r="J73" s="1024"/>
      <c r="K73" s="290"/>
      <c r="X73" s="759">
        <v>0</v>
      </c>
    </row>
    <row s="1636" customFormat="1" customHeight="1" ht="22.5" hidden="1">
      <c r="A74" s="2393"/>
      <c r="B74" s="512" t="s">
        <v>594</v>
      </c>
      <c r="D74" s="666" t="s">
        <v>93</v>
      </c>
      <c r="E74" s="667" t="s">
        <v>910</v>
      </c>
      <c r="F74" s="727" t="s">
        <v>309</v>
      </c>
      <c r="G74" s="383"/>
      <c r="H74" s="1024"/>
      <c r="I74" s="383"/>
      <c r="J74" s="1024"/>
      <c r="K74" s="290" t="s">
        <v>637</v>
      </c>
      <c r="X74" s="759">
        <v>0</v>
      </c>
    </row>
    <row s="1636" customFormat="1" customHeight="1" ht="45" hidden="1">
      <c r="A75" s="2393"/>
      <c r="B75" s="512" t="s">
        <v>594</v>
      </c>
      <c r="D75" s="666" t="s">
        <v>658</v>
      </c>
      <c r="E75" s="668" t="s">
        <v>911</v>
      </c>
      <c r="F75" s="722" t="s">
        <v>309</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110</v>
      </c>
      <c r="E78" s="667" t="s">
        <v>915</v>
      </c>
      <c r="F78" s="722" t="s">
        <v>815</v>
      </c>
      <c r="G78" s="725"/>
      <c r="H78" s="1024"/>
      <c r="I78" s="725"/>
      <c r="J78" s="1024"/>
      <c r="K78" s="290" t="s">
        <v>916</v>
      </c>
      <c r="X78" s="759">
        <v>0</v>
      </c>
    </row>
    <row s="1636" customFormat="1" customHeight="1" ht="22.5" hidden="1">
      <c r="A79" s="2393"/>
      <c r="B79" s="512"/>
      <c r="D79" s="666" t="s">
        <v>91</v>
      </c>
      <c r="E79" s="723" t="s">
        <v>917</v>
      </c>
      <c r="F79" s="661" t="s">
        <v>864</v>
      </c>
      <c r="G79" s="725"/>
      <c r="H79" s="1024"/>
      <c r="I79" s="725"/>
      <c r="J79" s="1024"/>
      <c r="K79" s="290" t="s">
        <v>918</v>
      </c>
      <c r="X79" s="759">
        <v>0</v>
      </c>
    </row>
    <row s="1636" customFormat="1" customHeight="1" ht="11.25" hidden="1">
      <c r="A80" s="2393"/>
      <c r="B80" s="512"/>
      <c r="D80" s="666" t="s">
        <v>327</v>
      </c>
      <c r="E80" s="724" t="s">
        <v>919</v>
      </c>
      <c r="F80" s="661" t="s">
        <v>864</v>
      </c>
      <c r="G80" s="725"/>
      <c r="H80" s="1024"/>
      <c r="I80" s="725"/>
      <c r="J80" s="1024"/>
      <c r="K80" s="290"/>
      <c r="X80" s="759">
        <v>0</v>
      </c>
    </row>
    <row s="1636" customFormat="1" customHeight="1" ht="11.25" hidden="1">
      <c r="A81" s="2393"/>
      <c r="B81" s="512"/>
      <c r="D81" s="666" t="s">
        <v>335</v>
      </c>
      <c r="E81" s="724" t="s">
        <v>920</v>
      </c>
      <c r="F81" s="661" t="s">
        <v>864</v>
      </c>
      <c r="G81" s="725"/>
      <c r="H81" s="1024"/>
      <c r="I81" s="725"/>
      <c r="J81" s="1024"/>
      <c r="K81" s="290"/>
      <c r="X81" s="759">
        <v>0</v>
      </c>
    </row>
    <row s="1636" customFormat="1" customHeight="1" ht="11.25" hidden="1">
      <c r="A82" s="2393"/>
      <c r="B82" s="512"/>
      <c r="D82" s="666" t="s">
        <v>337</v>
      </c>
      <c r="E82" s="724" t="s">
        <v>921</v>
      </c>
      <c r="F82" s="661" t="s">
        <v>864</v>
      </c>
      <c r="G82" s="725"/>
      <c r="H82" s="1024"/>
      <c r="I82" s="725"/>
      <c r="J82" s="1024"/>
      <c r="K82" s="290"/>
      <c r="X82" s="759">
        <v>0</v>
      </c>
    </row>
    <row s="1636" customFormat="1" customHeight="1" ht="11.25" hidden="1">
      <c r="A83" s="2393"/>
      <c r="B83" s="512"/>
      <c r="D83" s="666" t="s">
        <v>339</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92</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111</v>
      </c>
      <c r="E95" s="667" t="s">
        <v>933</v>
      </c>
      <c r="F95" s="726" t="s">
        <v>564</v>
      </c>
      <c r="G95" s="728"/>
      <c r="H95" s="1024"/>
      <c r="I95" s="728"/>
      <c r="J95" s="1024"/>
      <c r="K95" s="290" t="s">
        <v>934</v>
      </c>
      <c r="X95" s="759">
        <v>0</v>
      </c>
    </row>
    <row s="1636" customFormat="1" customHeight="1" ht="33.75" hidden="1">
      <c r="A96" s="2393"/>
      <c r="B96" s="512"/>
      <c r="D96" s="666" t="s">
        <v>93</v>
      </c>
      <c r="E96" s="667" t="s">
        <v>935</v>
      </c>
      <c r="F96" s="727" t="s">
        <v>825</v>
      </c>
      <c r="G96" s="729"/>
      <c r="H96" s="1024"/>
      <c r="I96" s="729"/>
      <c r="J96" s="1024"/>
      <c r="K96" s="290"/>
      <c r="X96" s="759">
        <v>0</v>
      </c>
    </row>
    <row s="1636" customFormat="1" customHeight="1" ht="22.5" hidden="1">
      <c r="A97" s="2393"/>
      <c r="B97" s="512" t="s">
        <v>594</v>
      </c>
      <c r="D97" s="666" t="s">
        <v>94</v>
      </c>
      <c r="E97" s="667" t="s">
        <v>936</v>
      </c>
      <c r="F97" s="727" t="s">
        <v>309</v>
      </c>
      <c r="G97" s="386"/>
      <c r="H97" s="1024"/>
      <c r="I97" s="386"/>
      <c r="J97" s="1024"/>
      <c r="K97" s="290" t="s">
        <v>637</v>
      </c>
      <c r="X97" s="759">
        <v>0</v>
      </c>
    </row>
    <row s="1636" customFormat="1" customHeight="1" ht="45" hidden="1">
      <c r="A98" s="2393"/>
      <c r="B98" s="512" t="s">
        <v>594</v>
      </c>
      <c r="D98" s="666" t="s">
        <v>937</v>
      </c>
      <c r="E98" s="668" t="s">
        <v>938</v>
      </c>
      <c r="F98" s="722" t="s">
        <v>309</v>
      </c>
      <c r="G98" s="386"/>
      <c r="H98" s="1024"/>
      <c r="I98" s="386"/>
      <c r="J98" s="1024"/>
      <c r="K98" s="290" t="s">
        <v>637</v>
      </c>
      <c r="X98" s="759">
        <v>0</v>
      </c>
    </row>
    <row s="1636" customFormat="1" customHeight="1" ht="95.25" hidden="1">
      <c r="A99" s="2393"/>
      <c r="B99" s="512" t="s">
        <v>594</v>
      </c>
      <c r="D99" s="666" t="s">
        <v>112</v>
      </c>
      <c r="E99" s="667" t="s">
        <v>939</v>
      </c>
      <c r="F99" s="722" t="s">
        <v>309</v>
      </c>
      <c r="G99" s="386"/>
      <c r="H99" s="1024"/>
      <c r="I99" s="386"/>
      <c r="J99" s="1024"/>
      <c r="K99" s="290" t="s">
        <v>637</v>
      </c>
      <c r="X99" s="759">
        <v>0</v>
      </c>
    </row>
    <row s="1636" customFormat="1" customHeight="1" ht="22.5" hidden="1">
      <c r="A100" s="2393"/>
      <c r="B100" s="512" t="s">
        <v>594</v>
      </c>
      <c r="D100" s="666" t="s">
        <v>148</v>
      </c>
      <c r="E100" s="667" t="s">
        <v>940</v>
      </c>
      <c r="F100" s="722" t="s">
        <v>309</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5E01B-33C8-3638-D6EF-0.B747AD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100</v>
      </c>
      <c r="E11" s="595" t="s">
        <v>110</v>
      </c>
      <c r="F11" s="595" t="s">
        <v>91</v>
      </c>
      <c r="G11" s="2116" t="s">
        <v>92</v>
      </c>
      <c r="H11" s="2117"/>
      <c r="I11" s="595" t="s">
        <v>111</v>
      </c>
      <c r="J11" s="595" t="s">
        <v>93</v>
      </c>
      <c r="K11" s="2118" t="s">
        <v>94</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100</v>
      </c>
      <c r="E13" s="2110"/>
      <c r="F13" s="2113" t="s">
        <v>67</v>
      </c>
      <c r="G13" s="2114"/>
      <c r="H13" s="2115">
        <v>1</v>
      </c>
      <c r="I13" s="2106" t="str">
        <f>IF(U13="","",INDEX(TERRITORY_MR_LIST,MATCH(U13,TERRITORY_LIST_ID,0)))</f>
        <v/>
      </c>
      <c r="J13" s="2108" t="s">
        <v>19</v>
      </c>
      <c r="K13" s="603"/>
      <c r="L13" s="528" t="s">
        <v>100</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0A7EE-B64F-485D-3A23-0.53C4F32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489</v>
      </c>
      <c r="D3" s="690" t="str">
        <f>B3&amp;".1"</f>
        <v>.1</v>
      </c>
      <c r="E3" s="691" t="s">
        <v>941</v>
      </c>
      <c r="F3" s="692" t="s">
        <v>309</v>
      </c>
      <c r="G3" s="687"/>
      <c r="H3" s="402"/>
      <c r="I3" s="687"/>
      <c r="J3" s="402"/>
      <c r="K3" s="290" t="s">
        <v>942</v>
      </c>
      <c r="V3" s="506">
        <v>0</v>
      </c>
    </row>
    <row customHeight="1" ht="15" hidden="1">
      <c r="A4" s="506"/>
      <c r="B4" s="2398"/>
      <c r="C4" s="2399"/>
      <c r="D4" s="690" t="str">
        <f>B3&amp;".2"</f>
        <v>.2</v>
      </c>
      <c r="E4" s="691" t="s">
        <v>943</v>
      </c>
      <c r="F4" s="692" t="s">
        <v>309</v>
      </c>
      <c r="G4" s="1739" t="s">
        <v>28</v>
      </c>
      <c r="H4" s="402"/>
      <c r="I4" s="1739" t="s">
        <v>28</v>
      </c>
      <c r="J4" s="402"/>
      <c r="K4" s="290" t="s">
        <v>944</v>
      </c>
      <c r="V4" s="506">
        <v>0</v>
      </c>
    </row>
    <row s="1367" customFormat="1" customHeight="1" ht="15" hidden="1">
      <c r="C5" s="673"/>
      <c r="U5" s="421"/>
      <c r="V5" s="418">
        <v>0</v>
      </c>
    </row>
    <row customHeight="1" ht="22.5" hidden="1">
      <c r="A6" s="506"/>
      <c r="B6" s="2398"/>
      <c r="C6" s="2399" t="s">
        <v>489</v>
      </c>
      <c r="D6" s="690" t="str">
        <f>B6&amp;".1"</f>
        <v>.1</v>
      </c>
      <c r="E6" s="691" t="s">
        <v>945</v>
      </c>
      <c r="F6" s="692" t="s">
        <v>309</v>
      </c>
      <c r="G6" s="687"/>
      <c r="H6" s="402"/>
      <c r="I6" s="687"/>
      <c r="J6" s="402"/>
      <c r="K6" s="290" t="s">
        <v>946</v>
      </c>
      <c r="V6" s="506">
        <v>0</v>
      </c>
    </row>
    <row customHeight="1" ht="15" hidden="1">
      <c r="A7" s="506"/>
      <c r="B7" s="2398"/>
      <c r="C7" s="2399"/>
      <c r="D7" s="690" t="str">
        <f>B6&amp;".2"</f>
        <v>.2</v>
      </c>
      <c r="E7" s="691" t="s">
        <v>943</v>
      </c>
      <c r="F7" s="692" t="s">
        <v>309</v>
      </c>
      <c r="G7" s="1739" t="s">
        <v>28</v>
      </c>
      <c r="H7" s="402"/>
      <c r="I7" s="1739" t="s">
        <v>28</v>
      </c>
      <c r="J7" s="402"/>
      <c r="K7" s="290" t="s">
        <v>944</v>
      </c>
      <c r="V7" s="506">
        <v>0</v>
      </c>
    </row>
    <row s="1367" customFormat="1" customHeight="1" ht="15" hidden="1">
      <c r="C8" s="673"/>
      <c r="U8" s="421"/>
      <c r="V8" s="418">
        <v>0</v>
      </c>
    </row>
    <row customHeight="1" ht="22.5" hidden="1">
      <c r="A9" s="506"/>
      <c r="B9" s="2398"/>
      <c r="C9" s="2399" t="s">
        <v>489</v>
      </c>
      <c r="D9" s="690" t="str">
        <f>B9&amp;".1"</f>
        <v>.1</v>
      </c>
      <c r="E9" s="691" t="s">
        <v>947</v>
      </c>
      <c r="F9" s="692" t="s">
        <v>309</v>
      </c>
      <c r="G9" s="698" t="s">
        <v>28</v>
      </c>
      <c r="H9" s="402" t="s">
        <v>28</v>
      </c>
      <c r="I9" s="698" t="s">
        <v>28</v>
      </c>
      <c r="J9" s="402" t="s">
        <v>28</v>
      </c>
      <c r="K9" s="290"/>
      <c r="V9" s="506">
        <v>0</v>
      </c>
    </row>
    <row customHeight="1" ht="15" hidden="1">
      <c r="A10" s="506"/>
      <c r="B10" s="2398"/>
      <c r="C10" s="2399"/>
      <c r="D10" s="690" t="str">
        <f>B9&amp;".2"</f>
        <v>.2</v>
      </c>
      <c r="E10" s="691" t="s">
        <v>948</v>
      </c>
      <c r="F10" s="692" t="s">
        <v>309</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309</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489</v>
      </c>
      <c r="D13" s="690" t="str">
        <f>B13&amp;".1"</f>
        <v>.1</v>
      </c>
      <c r="E13" s="691" t="s">
        <v>952</v>
      </c>
      <c r="F13" s="692" t="s">
        <v>309</v>
      </c>
      <c r="G13" s="698" t="s">
        <v>28</v>
      </c>
      <c r="H13" s="402" t="s">
        <v>28</v>
      </c>
      <c r="I13" s="698" t="s">
        <v>28</v>
      </c>
      <c r="J13" s="402" t="s">
        <v>28</v>
      </c>
      <c r="K13" s="290" t="s">
        <v>953</v>
      </c>
      <c r="V13" s="506">
        <v>0</v>
      </c>
    </row>
    <row customHeight="1" ht="15" hidden="1">
      <c r="B14" s="2398"/>
      <c r="C14" s="2399"/>
      <c r="D14" s="690" t="str">
        <f>B13&amp;".2"</f>
        <v>.2</v>
      </c>
      <c r="E14" s="691" t="s">
        <v>954</v>
      </c>
      <c r="F14" s="692" t="s">
        <v>309</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89</v>
      </c>
      <c r="E30" s="761" t="s">
        <v>305</v>
      </c>
      <c r="F30" s="761" t="s">
        <v>572</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309</v>
      </c>
      <c r="G32" s="814" t="s">
        <v>309</v>
      </c>
      <c r="H32" s="814" t="s">
        <v>309</v>
      </c>
      <c r="I32" s="692" t="s">
        <v>309</v>
      </c>
      <c r="J32" s="692" t="s">
        <v>309</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309</v>
      </c>
      <c r="G34" s="821" t="s">
        <v>309</v>
      </c>
      <c r="H34" s="821" t="s">
        <v>309</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309</v>
      </c>
      <c r="G36" s="815" t="s">
        <v>962</v>
      </c>
      <c r="H36" s="814" t="s">
        <v>309</v>
      </c>
      <c r="I36" s="525" t="s">
        <v>962</v>
      </c>
      <c r="J36" s="692" t="s">
        <v>309</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309</v>
      </c>
      <c r="G38" s="815" t="s">
        <v>962</v>
      </c>
      <c r="H38" s="816" t="s">
        <v>309</v>
      </c>
      <c r="I38" s="525" t="s">
        <v>962</v>
      </c>
      <c r="J38" s="522" t="s">
        <v>309</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836A7-F1BA-598D-2CCB-0.E1F5302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90</v>
      </c>
      <c r="R10" s="916" t="s">
        <v>983</v>
      </c>
      <c r="S10" s="916" t="s">
        <v>984</v>
      </c>
      <c r="T10" s="917" t="s">
        <v>985</v>
      </c>
      <c r="U10" s="916" t="s">
        <v>90</v>
      </c>
      <c r="V10" s="916" t="s">
        <v>986</v>
      </c>
      <c r="W10" s="916" t="s">
        <v>984</v>
      </c>
      <c r="X10" s="917" t="s">
        <v>985</v>
      </c>
      <c r="Y10" s="302" t="s">
        <v>987</v>
      </c>
      <c r="Z10" s="2102" t="s">
        <v>89</v>
      </c>
      <c r="AA10" s="2104"/>
      <c r="AB10" s="1050" t="s">
        <v>988</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2B6B3-64AE-86D1-DEFB-0.3305399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1012</v>
      </c>
      <c r="K12" s="2128"/>
      <c r="L12" s="2233"/>
      <c r="M12" s="2233"/>
      <c r="N12" s="2128"/>
      <c r="O12" s="2128"/>
      <c r="P12" s="2419"/>
      <c r="Q12" s="2419"/>
      <c r="R12" s="2419"/>
      <c r="S12" s="1135" t="s">
        <v>87</v>
      </c>
      <c r="T12" s="1135" t="s">
        <v>88</v>
      </c>
      <c r="U12" s="1135" t="s">
        <v>86</v>
      </c>
      <c r="V12" s="1135" t="s">
        <v>1013</v>
      </c>
      <c r="W12" s="1135" t="s">
        <v>86</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1EC92-7F78-9126-3EB2-0.4A3CA7A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310</v>
      </c>
      <c r="G30" s="1238" t="s">
        <v>1053</v>
      </c>
      <c r="H30" s="1237">
        <f>SUM(I30:J30)</f>
        <v>0</v>
      </c>
      <c r="I30" s="1236"/>
      <c r="J30" s="1226"/>
      <c r="K30" s="1235"/>
      <c r="W30" s="1156">
        <v>11</v>
      </c>
    </row>
    <row customHeight="1" ht="11.549999999999999">
      <c r="F31" s="1231" t="s">
        <v>313</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327</v>
      </c>
      <c r="G33" s="1238" t="s">
        <v>1056</v>
      </c>
      <c r="H33" s="1237">
        <f>SUM(I33:J33)</f>
        <v>0</v>
      </c>
      <c r="I33" s="1236"/>
      <c r="J33" s="1226"/>
      <c r="K33" s="1235"/>
      <c r="W33" s="1156">
        <v>46</v>
      </c>
    </row>
    <row customHeight="1" ht="11.549999999999999">
      <c r="F34" s="1231" t="s">
        <v>335</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100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110</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310</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313</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2AA18-014D-41D8-69A2-0.6E4AB80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1114</v>
      </c>
      <c r="CC16" s="2434"/>
      <c r="CD16" s="2387" t="s">
        <v>564</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BB7A5-67FC-73A3-9F2E-0.53E65C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489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89</v>
      </c>
      <c r="E13" s="761" t="s">
        <v>305</v>
      </c>
      <c r="F13" s="761" t="s">
        <v>572</v>
      </c>
      <c r="G13" s="809" t="s">
        <v>306</v>
      </c>
      <c r="H13" s="755" t="s">
        <v>306</v>
      </c>
      <c r="I13" s="2128"/>
      <c r="S13" s="506">
        <v>34</v>
      </c>
    </row>
    <row customHeight="1" ht="15" hidden="1">
      <c r="C14" s="177"/>
      <c r="D14" s="594" t="s">
        <v>100</v>
      </c>
      <c r="E14" s="594" t="s">
        <v>110</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1120</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1120</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1120</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1121</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1122</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05E0F-A613-1372-7A13-0.EB68B47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89</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309</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1128</v>
      </c>
      <c r="F23" s="1671" t="s">
        <v>309</v>
      </c>
      <c r="G23" s="346"/>
      <c r="I23" s="1625"/>
      <c r="J23" s="1625"/>
      <c r="Q23" s="1632">
        <v>0</v>
      </c>
    </row>
    <row s="1636" customFormat="1" customHeight="1" ht="14.25" hidden="1">
      <c r="A24" s="344"/>
      <c r="B24" s="1161"/>
      <c r="C24" s="377"/>
      <c r="D24" s="1674" t="s">
        <v>714</v>
      </c>
      <c r="E24" s="1673" t="s">
        <v>1129</v>
      </c>
      <c r="F24" s="1671" t="s">
        <v>309</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26C54-7322-3C5A-A91E-0.5E0ECA5}" mc:Ignorable="x14ac xr xr2 xr3">
  <sheetPr>
    <tabColor theme="6" tint="0.4"/>
  </sheetPr>
  <dimension ref="A1:M43"/>
  <sheetViews>
    <sheetView topLeftCell="A1" showGridLines="0" zoomScale="90" workbookViewId="0">
      <selection activeCell="G22" sqref="G22"/>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489</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489</v>
      </c>
      <c r="D4" s="1674"/>
      <c r="E4" s="206" t="s">
        <v>1132</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489</v>
      </c>
      <c r="D6" s="1674"/>
      <c r="E6" s="207" t="s">
        <v>1133</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489</v>
      </c>
      <c r="D8" s="1674"/>
      <c r="E8" s="207" t="s">
        <v>1134</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489</v>
      </c>
      <c r="D10" s="1674"/>
      <c r="E10" s="207" t="s">
        <v>1135</v>
      </c>
      <c r="F10" s="1671"/>
      <c r="G10" s="1675"/>
      <c r="H10" s="1671" t="s">
        <v>309</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89</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c r="H22" s="199" t="s">
        <v>309</v>
      </c>
      <c r="I22" s="152" t="s">
        <v>1139</v>
      </c>
      <c r="M22" s="84">
        <v>20</v>
      </c>
    </row>
    <row customHeight="1" ht="60">
      <c r="A23" s="1684"/>
      <c r="C23" s="97"/>
      <c r="D23" s="148" t="s">
        <v>1029</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1142</v>
      </c>
      <c r="M26" s="84">
        <v>14</v>
      </c>
    </row>
    <row customHeight="1" ht="15.75">
      <c r="A27" s="1684" t="s">
        <v>100</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759</v>
      </c>
      <c r="E29" s="206" t="s">
        <v>1132</v>
      </c>
      <c r="F29" s="199"/>
      <c r="G29" s="258"/>
      <c r="H29" s="199" t="s">
        <v>309</v>
      </c>
      <c r="I29" s="2170" t="s">
        <v>1143</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1144</v>
      </c>
      <c r="E33" s="207" t="s">
        <v>1133</v>
      </c>
      <c r="F33" s="199"/>
      <c r="G33" s="258"/>
      <c r="H33" s="199" t="s">
        <v>309</v>
      </c>
      <c r="I33" s="2170" t="s">
        <v>1145</v>
      </c>
      <c r="M33" s="84">
        <v>14</v>
      </c>
    </row>
    <row customHeight="1" ht="15.75">
      <c r="A34" s="1684" t="s">
        <v>91</v>
      </c>
      <c r="C34" s="97"/>
      <c r="D34" s="110"/>
      <c r="E34" s="205" t="s">
        <v>325</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1146</v>
      </c>
      <c r="E36" s="207" t="s">
        <v>1134</v>
      </c>
      <c r="F36" s="199"/>
      <c r="G36" s="258"/>
      <c r="H36" s="199" t="s">
        <v>309</v>
      </c>
      <c r="I36" s="2144" t="s">
        <v>1147</v>
      </c>
      <c r="M36" s="84">
        <v>14</v>
      </c>
    </row>
    <row customHeight="1" ht="15.75">
      <c r="A37" s="1684" t="s">
        <v>92</v>
      </c>
      <c r="C37" s="97"/>
      <c r="D37" s="110"/>
      <c r="E37" s="205" t="s">
        <v>325</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889</v>
      </c>
      <c r="E39" s="207" t="s">
        <v>1135</v>
      </c>
      <c r="F39" s="199"/>
      <c r="G39" s="208"/>
      <c r="H39" s="199" t="s">
        <v>309</v>
      </c>
      <c r="I39" s="2170" t="s">
        <v>1148</v>
      </c>
      <c r="L39" s="156" t="s">
        <v>1136</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E1941-34CF-C1FD-EB7D-0.34D1624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46006.403333333335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П-07-01/565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89</v>
      </c>
      <c r="F20" s="2225" t="s">
        <v>122</v>
      </c>
      <c r="G20" s="2225" t="s">
        <v>123</v>
      </c>
      <c r="H20" s="2387" t="s">
        <v>1152</v>
      </c>
      <c r="I20" s="2388"/>
      <c r="J20" s="2434"/>
      <c r="K20" s="2225" t="s">
        <v>306</v>
      </c>
      <c r="L20" s="2225" t="s">
        <v>393</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питьевую воду в сфере холодного водоснабжения</v>
      </c>
      <c r="H51" s="1863"/>
      <c r="I51" s="1740"/>
      <c r="J51" s="1774"/>
      <c r="K51" s="1866"/>
      <c r="L51" s="1863" t="s">
        <v>309</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1156</v>
      </c>
      <c r="N85" s="335"/>
      <c r="AH85" s="375">
        <v>34</v>
      </c>
    </row>
    <row customHeight="1" ht="19.95">
      <c r="A86" s="1781"/>
      <c r="B86" s="1781"/>
      <c r="D86" s="377"/>
      <c r="E86" s="148" t="s">
        <v>91</v>
      </c>
      <c r="F86" s="2461" t="s">
        <v>1157</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Тариф на питьевую воду в сфере холодного водоснабжения</v>
      </c>
      <c r="H114" s="1863"/>
      <c r="I114" s="1740"/>
      <c r="J114" s="1774"/>
      <c r="K114" s="1779"/>
      <c r="L114" s="1863" t="s">
        <v>309</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Тариф на питьевую воду в сфере холодного водоснабжения</v>
      </c>
      <c r="H175" s="1863"/>
      <c r="I175" s="1740"/>
      <c r="J175" s="1774"/>
      <c r="K175" s="1779"/>
      <c r="L175" s="1863" t="s">
        <v>309</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Тариф на питьевую воду в сфере холодного водоснабжения</v>
      </c>
      <c r="H236" s="1863"/>
      <c r="I236" s="1740"/>
      <c r="J236" s="1774"/>
      <c r="K236" s="1779"/>
      <c r="L236" s="1863" t="s">
        <v>309</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Тариф на питьевую воду в сфере холодного водоснабжения</v>
      </c>
      <c r="H297" s="1863"/>
      <c r="I297" s="1740"/>
      <c r="J297" s="1774"/>
      <c r="K297" s="1779"/>
      <c r="L297" s="1863" t="s">
        <v>309</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892E2-0A0E-42DA-2AAC-0.45EF41B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89</v>
      </c>
      <c r="E9" s="109" t="s">
        <v>305</v>
      </c>
      <c r="F9" s="109" t="s">
        <v>306</v>
      </c>
      <c r="G9" s="109" t="s">
        <v>393</v>
      </c>
      <c r="H9" s="2390"/>
      <c r="R9" s="375">
        <v>23</v>
      </c>
    </row>
    <row customHeight="1" ht="14.699999999999998">
      <c r="A10" s="344"/>
      <c r="C10" s="377"/>
      <c r="D10" s="148" t="s">
        <v>100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1159</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544C7-4ECB-B2B8-6C6F-0.CB6272A4}" mc:Ignorable="x14ac xr xr2 xr3">
  <sheetPr>
    <tabColor rgb="FFCCCCFF"/>
  </sheetPr>
  <dimension ref="A1:AR146"/>
  <sheetViews>
    <sheetView topLeftCell="A1" showGridLines="0" zoomScale="90" workbookViewId="0">
      <selection activeCell="H99" sqref="H99:W103"/>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122</v>
      </c>
      <c r="F9" s="2104"/>
      <c r="G9" s="2128" t="s">
        <v>106</v>
      </c>
      <c r="H9" s="2128" t="s">
        <v>89</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90</v>
      </c>
      <c r="F10" s="1285" t="s">
        <v>128</v>
      </c>
      <c r="G10" s="2128"/>
      <c r="H10" s="2128"/>
      <c r="I10" s="2128"/>
      <c r="J10" s="2128"/>
      <c r="K10" s="111" t="s">
        <v>109</v>
      </c>
      <c r="L10" s="2128" t="s">
        <v>89</v>
      </c>
      <c r="M10" s="2128"/>
      <c r="N10" s="111" t="s">
        <v>129</v>
      </c>
      <c r="O10" s="111" t="s">
        <v>109</v>
      </c>
      <c r="P10" s="2128" t="s">
        <v>89</v>
      </c>
      <c r="Q10" s="2128"/>
      <c r="R10" s="111" t="s">
        <v>129</v>
      </c>
      <c r="S10" s="284" t="s">
        <v>109</v>
      </c>
      <c r="T10" s="2128" t="s">
        <v>89</v>
      </c>
      <c r="U10" s="2128"/>
      <c r="V10" s="284" t="s">
        <v>90</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100</v>
      </c>
      <c r="E11" s="1250" t="s">
        <v>110</v>
      </c>
      <c r="F11" s="1250"/>
      <c r="G11" s="1250" t="s">
        <v>91</v>
      </c>
      <c r="H11" s="2157" t="s">
        <v>111</v>
      </c>
      <c r="I11" s="2157"/>
      <c r="J11" s="1250" t="s">
        <v>93</v>
      </c>
      <c r="K11" s="1250" t="s">
        <v>94</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222</v>
      </c>
      <c r="F79" s="2146" t="s">
        <v>67</v>
      </c>
      <c r="G79" s="2631" t="str">
        <f>INDEX(VD_NAME_LIST,MATCH("4189671",VD_ID_LIST,0))</f>
        <v>Холодное водоснабжение. Питьевая вода</v>
      </c>
      <c r="H79" s="2554"/>
      <c r="I79" s="2554">
        <v>1</v>
      </c>
      <c r="J79" s="2502" t="s">
        <v>223</v>
      </c>
      <c r="K79" s="2186" t="s">
        <v>19</v>
      </c>
      <c r="L79" s="2109"/>
      <c r="M79" s="2109" t="s">
        <v>100</v>
      </c>
      <c r="N79" s="439" t="s">
        <v>28</v>
      </c>
      <c r="O79" s="2186" t="s">
        <v>19</v>
      </c>
      <c r="P79" s="2109"/>
      <c r="Q79" s="2109" t="s">
        <v>100</v>
      </c>
      <c r="R79" s="2632" t="s">
        <v>28</v>
      </c>
      <c r="S79" s="2407" t="s">
        <v>19</v>
      </c>
      <c r="T79" s="2407"/>
      <c r="U79" s="2407" t="s">
        <v>100</v>
      </c>
      <c r="V79" s="1435"/>
      <c r="W79" s="2502"/>
      <c r="Y79" s="1268"/>
      <c r="Z79" s="1268"/>
      <c r="AA79" s="1268"/>
      <c r="AB79" s="1268" t="s">
        <v>224</v>
      </c>
      <c r="AC79" s="1268" t="s">
        <v>225</v>
      </c>
      <c r="AD79" s="1268" t="s">
        <v>226</v>
      </c>
      <c r="AE79" s="1268" t="s">
        <v>227</v>
      </c>
      <c r="AF79" s="1268" t="s">
        <v>228</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питьевую воду в сфере холодного водоснабжения</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1"/>
      <c r="H80" s="2554"/>
      <c r="I80" s="2554"/>
      <c r="J80" s="2502"/>
      <c r="K80" s="2187"/>
      <c r="L80" s="2109"/>
      <c r="M80" s="2109"/>
      <c r="N80" s="439" t="s">
        <v>28</v>
      </c>
      <c r="O80" s="2187"/>
      <c r="P80" s="2109"/>
      <c r="Q80" s="2109"/>
      <c r="R80" s="2632"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1"/>
      <c r="H81" s="2504"/>
      <c r="I81" s="2504"/>
      <c r="J81" s="2534"/>
      <c r="K81" s="2187"/>
      <c r="L81" s="2504"/>
      <c r="M81" s="2504"/>
      <c r="N81" s="2632" t="s">
        <v>28</v>
      </c>
      <c r="O81" s="2113"/>
      <c r="P81" s="2633"/>
      <c r="Q81" s="2634"/>
      <c r="R81" s="2635" t="s">
        <v>229</v>
      </c>
      <c r="S81" s="2636"/>
      <c r="T81" s="2636"/>
      <c r="U81" s="2636"/>
      <c r="V81" s="2636"/>
      <c r="W81" s="2637"/>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1"/>
      <c r="H82" s="2504"/>
      <c r="I82" s="2504"/>
      <c r="J82" s="2534"/>
      <c r="K82" s="2113"/>
      <c r="L82" s="2633"/>
      <c r="M82" s="2634"/>
      <c r="N82" s="2638" t="s">
        <v>230</v>
      </c>
      <c r="O82" s="2634"/>
      <c r="P82" s="2634"/>
      <c r="Q82" s="2634"/>
      <c r="R82" s="2634"/>
      <c r="S82" s="2636"/>
      <c r="T82" s="2636"/>
      <c r="U82" s="2636"/>
      <c r="V82" s="2636"/>
      <c r="W82" s="263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40"/>
      <c r="H83" s="2633"/>
      <c r="I83" s="2634"/>
      <c r="J83" s="2641" t="s">
        <v>231</v>
      </c>
      <c r="K83" s="2634"/>
      <c r="L83" s="2634"/>
      <c r="M83" s="2634"/>
      <c r="N83" s="2634"/>
      <c r="O83" s="2634"/>
      <c r="P83" s="2634"/>
      <c r="Q83" s="2634"/>
      <c r="R83" s="2634"/>
      <c r="S83" s="2636"/>
      <c r="T83" s="2636"/>
      <c r="U83" s="2636"/>
      <c r="V83" s="2636"/>
      <c r="W83" s="2639"/>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247</v>
      </c>
      <c r="F99" s="2146" t="s">
        <v>19</v>
      </c>
      <c r="G99" s="2642" t="s">
        <v>28</v>
      </c>
      <c r="H99" s="2555"/>
      <c r="I99" s="2568"/>
      <c r="J99" s="2153"/>
      <c r="K99" s="2138"/>
      <c r="L99" s="2138"/>
      <c r="M99" s="2138"/>
      <c r="N99" s="2566"/>
      <c r="O99" s="2138"/>
      <c r="P99" s="2138"/>
      <c r="Q99" s="2138"/>
      <c r="R99" s="2564"/>
      <c r="S99" s="2138"/>
      <c r="T99" s="2138"/>
      <c r="U99" s="2138"/>
      <c r="V99" s="2564"/>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642" t="s">
        <v>28</v>
      </c>
      <c r="H100" s="2556"/>
      <c r="I100" s="2569"/>
      <c r="J100" s="2154"/>
      <c r="K100" s="2139"/>
      <c r="L100" s="2139"/>
      <c r="M100" s="2139"/>
      <c r="N100" s="2567"/>
      <c r="O100" s="2139"/>
      <c r="P100" s="2139"/>
      <c r="Q100" s="2139"/>
      <c r="R100" s="2565"/>
      <c r="S100" s="2139"/>
      <c r="T100" s="2178"/>
      <c r="U100" s="2178"/>
      <c r="V100" s="2178"/>
      <c r="W100" s="2179"/>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643" t="s">
        <v>28</v>
      </c>
      <c r="H101" s="2556"/>
      <c r="I101" s="2569"/>
      <c r="J101" s="2557"/>
      <c r="K101" s="2139"/>
      <c r="L101" s="2139"/>
      <c r="M101" s="2139"/>
      <c r="N101" s="2565"/>
      <c r="O101" s="2139"/>
      <c r="P101" s="2139"/>
      <c r="Q101" s="2178"/>
      <c r="R101" s="2178"/>
      <c r="S101" s="1854"/>
      <c r="T101" s="1854"/>
      <c r="U101" s="1854"/>
      <c r="V101" s="1854"/>
      <c r="W101" s="2179"/>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643" t="s">
        <v>28</v>
      </c>
      <c r="H102" s="2556"/>
      <c r="I102" s="2569"/>
      <c r="J102" s="2557"/>
      <c r="K102" s="2139"/>
      <c r="L102" s="2178"/>
      <c r="M102" s="2178"/>
      <c r="N102" s="2178"/>
      <c r="O102" s="2178"/>
      <c r="P102" s="2178"/>
      <c r="Q102" s="2178"/>
      <c r="R102" s="2178"/>
      <c r="S102" s="1854"/>
      <c r="T102" s="1854"/>
      <c r="U102" s="1854"/>
      <c r="V102" s="1854"/>
      <c r="W102" s="2179"/>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643" t="s">
        <v>28</v>
      </c>
      <c r="H103" s="1300"/>
      <c r="I103" s="2188"/>
      <c r="J103" s="2188"/>
      <c r="K103" s="2188"/>
      <c r="L103" s="2188"/>
      <c r="M103" s="2188"/>
      <c r="N103" s="2188"/>
      <c r="O103" s="2188"/>
      <c r="P103" s="2188"/>
      <c r="Q103" s="2188"/>
      <c r="R103" s="2188"/>
      <c r="S103" s="1855"/>
      <c r="T103" s="1855"/>
      <c r="U103" s="1855"/>
      <c r="V103" s="1855"/>
      <c r="W103" s="2189"/>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N99:N101"/>
    <mergeCell ref="I99:I102"/>
    <mergeCell ref="L99:L101"/>
    <mergeCell ref="Q99:Q100"/>
    <mergeCell ref="R99:R100"/>
    <mergeCell ref="S99:S100"/>
    <mergeCell ref="P99:P100"/>
    <mergeCell ref="H99:H102"/>
    <mergeCell ref="J99:J102"/>
    <mergeCell ref="K99:K102"/>
    <mergeCell ref="M99:M101"/>
    <mergeCell ref="O99:O101"/>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O1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9B3EF-D7A7-0E58-0323-0.3A3C8C5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1160</v>
      </c>
      <c r="E5" s="2238"/>
      <c r="F5" s="2238"/>
      <c r="G5" s="2238"/>
      <c r="H5" s="2238"/>
      <c r="I5" s="2238"/>
      <c r="J5" s="2238"/>
      <c r="V5" s="506">
        <v>63</v>
      </c>
    </row>
    <row customHeight="1" ht="15.75">
      <c r="C6" s="177"/>
      <c r="D6" s="2177" t="str">
        <f>IF(org=0,"Не определено",org)</f>
        <v>АО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89</v>
      </c>
      <c r="E13" s="808" t="s">
        <v>305</v>
      </c>
      <c r="F13" s="808" t="s">
        <v>572</v>
      </c>
      <c r="G13" s="809" t="s">
        <v>306</v>
      </c>
      <c r="H13" s="808" t="s">
        <v>393</v>
      </c>
      <c r="I13" s="809" t="s">
        <v>306</v>
      </c>
      <c r="J13" s="808" t="s">
        <v>393</v>
      </c>
      <c r="K13" s="2233"/>
      <c r="V13" s="506">
        <v>34</v>
      </c>
    </row>
    <row customHeight="1" ht="15" hidden="1">
      <c r="C14" s="177"/>
      <c r="D14" s="594" t="s">
        <v>100</v>
      </c>
      <c r="E14" s="594" t="s">
        <v>110</v>
      </c>
      <c r="F14" s="594" t="s">
        <v>91</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1161</v>
      </c>
      <c r="F17" s="522" t="s">
        <v>309</v>
      </c>
      <c r="G17" s="679"/>
      <c r="H17" s="679"/>
      <c r="I17" s="679"/>
      <c r="J17" s="679"/>
      <c r="K17" s="290" t="s">
        <v>1162</v>
      </c>
      <c r="V17" s="506">
        <v>0</v>
      </c>
    </row>
    <row customHeight="1" ht="48.29999999999999">
      <c r="A18" s="506"/>
      <c r="C18" s="527"/>
      <c r="D18" s="522">
        <v>3</v>
      </c>
      <c r="E18" s="280" t="s">
        <v>820</v>
      </c>
      <c r="F18" s="522" t="s">
        <v>309</v>
      </c>
      <c r="G18" s="810" t="s">
        <v>309</v>
      </c>
      <c r="H18" s="811" t="s">
        <v>309</v>
      </c>
      <c r="I18" s="522" t="s">
        <v>309</v>
      </c>
      <c r="J18" s="579" t="s">
        <v>309</v>
      </c>
      <c r="K18" s="290" t="s">
        <v>1163</v>
      </c>
      <c r="V18" s="506">
        <v>46</v>
      </c>
    </row>
    <row customHeight="1" ht="35.699999999999996">
      <c r="A19" s="506"/>
      <c r="C19" s="527"/>
      <c r="D19" s="540" t="s">
        <v>327</v>
      </c>
      <c r="E19" s="560" t="s">
        <v>822</v>
      </c>
      <c r="F19" s="522" t="s">
        <v>823</v>
      </c>
      <c r="G19" s="818"/>
      <c r="H19" s="107"/>
      <c r="I19" s="818"/>
      <c r="J19" s="819"/>
      <c r="K19" s="680"/>
      <c r="V19" s="506">
        <v>34</v>
      </c>
    </row>
    <row customHeight="1" ht="35.699999999999996">
      <c r="A20" s="506"/>
      <c r="C20" s="527"/>
      <c r="D20" s="1891" t="s">
        <v>335</v>
      </c>
      <c r="E20" s="560" t="s">
        <v>824</v>
      </c>
      <c r="F20" s="522" t="s">
        <v>825</v>
      </c>
      <c r="G20" s="818"/>
      <c r="H20" s="107"/>
      <c r="I20" s="818"/>
      <c r="J20" s="107"/>
      <c r="K20" s="680"/>
      <c r="V20" s="506">
        <v>34</v>
      </c>
    </row>
    <row customHeight="1" ht="48.29999999999999">
      <c r="A21" s="506"/>
      <c r="C21" s="527"/>
      <c r="D21" s="1891" t="s">
        <v>337</v>
      </c>
      <c r="E21" s="560" t="s">
        <v>826</v>
      </c>
      <c r="F21" s="522" t="s">
        <v>577</v>
      </c>
      <c r="G21" s="681"/>
      <c r="H21" s="107"/>
      <c r="I21" s="681"/>
      <c r="J21" s="107"/>
      <c r="K21" s="680"/>
      <c r="V21" s="506">
        <v>46</v>
      </c>
    </row>
    <row customHeight="1" ht="67.5" hidden="1">
      <c r="A22" s="506"/>
      <c r="C22" s="527"/>
      <c r="D22" s="522">
        <v>5</v>
      </c>
      <c r="E22" s="280" t="s">
        <v>1164</v>
      </c>
      <c r="F22" s="522" t="s">
        <v>564</v>
      </c>
      <c r="G22" s="682"/>
      <c r="H22" s="683"/>
      <c r="I22" s="682"/>
      <c r="J22" s="683"/>
      <c r="K22" s="290" t="s">
        <v>1165</v>
      </c>
      <c r="V22" s="506">
        <v>0</v>
      </c>
    </row>
    <row customHeight="1" ht="33.75" hidden="1">
      <c r="C23" s="452"/>
      <c r="D23" s="522">
        <v>6</v>
      </c>
      <c r="E23" s="280" t="s">
        <v>1166</v>
      </c>
      <c r="F23" s="522" t="s">
        <v>1167</v>
      </c>
      <c r="G23" s="682"/>
      <c r="H23" s="682"/>
      <c r="I23" s="682"/>
      <c r="J23" s="682"/>
      <c r="K23" s="290" t="s">
        <v>1168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C31B6A-E038-37D1-6CEB-0.20C6BD7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813</v>
      </c>
      <c r="BI1" s="1071"/>
      <c r="BJ1" s="1072" t="s">
        <v>1209</v>
      </c>
      <c r="BK1" s="1071"/>
      <c r="BL1" s="1073" t="s">
        <v>912</v>
      </c>
      <c r="BM1" s="1071"/>
      <c r="BN1" s="1074" t="s">
        <v>1210</v>
      </c>
      <c r="BS1" s="1428"/>
    </row>
    <row customHeight="1" ht="11.25">
      <c r="A2" s="1075" t="s">
        <v>1211</v>
      </c>
      <c r="B2" s="1076">
        <v>2000</v>
      </c>
      <c r="C2" s="1076">
        <v>2022</v>
      </c>
      <c r="D2" s="1076" t="s">
        <v>67</v>
      </c>
      <c r="E2" s="1077" t="s">
        <v>1212</v>
      </c>
      <c r="F2" s="1077" t="s">
        <v>1213</v>
      </c>
      <c r="G2" s="1077" t="s">
        <v>1214</v>
      </c>
      <c r="H2" s="1078" t="s">
        <v>56</v>
      </c>
      <c r="I2" s="1077" t="s">
        <v>100</v>
      </c>
      <c r="J2" s="1077" t="s">
        <v>1215</v>
      </c>
      <c r="K2" s="1079" t="s">
        <v>1216</v>
      </c>
      <c r="L2" s="1080"/>
      <c r="M2" s="1079">
        <v>1</v>
      </c>
      <c r="N2" s="1163" t="s">
        <v>1217</v>
      </c>
      <c r="O2" s="1078" t="s">
        <v>1218</v>
      </c>
      <c r="P2" s="1081" t="s">
        <v>37</v>
      </c>
      <c r="Q2" s="1082" t="s">
        <v>1219</v>
      </c>
      <c r="R2" s="144" t="s">
        <v>1220</v>
      </c>
      <c r="S2" s="144" t="s">
        <v>1221</v>
      </c>
      <c r="T2" s="1083" t="s">
        <v>1222</v>
      </c>
      <c r="U2" s="1080" t="s">
        <v>1223</v>
      </c>
      <c r="V2" s="1084">
        <v>1</v>
      </c>
      <c r="W2" s="1085"/>
      <c r="X2" s="1085" t="s">
        <v>1224</v>
      </c>
      <c r="Y2" s="1076" t="s">
        <v>1225</v>
      </c>
      <c r="Z2" s="1086"/>
      <c r="AA2" s="1076" t="s">
        <v>1226</v>
      </c>
      <c r="AB2" s="1087" t="s">
        <v>1226</v>
      </c>
      <c r="AC2" s="1076" t="s">
        <v>1227</v>
      </c>
      <c r="AD2" s="1087" t="s">
        <v>1227</v>
      </c>
      <c r="AF2" s="1078" t="s">
        <v>1223</v>
      </c>
      <c r="AH2" s="1077" t="s">
        <v>1228</v>
      </c>
      <c r="AI2" s="1077" t="s">
        <v>1228</v>
      </c>
      <c r="AK2" s="1077" t="s">
        <v>1229</v>
      </c>
      <c r="AM2" s="1077" t="s">
        <v>1230</v>
      </c>
      <c r="AP2" s="1088" t="s">
        <v>1224</v>
      </c>
      <c r="AQ2" s="1089" t="s">
        <v>1224</v>
      </c>
      <c r="AS2" s="1076" t="s">
        <v>1231</v>
      </c>
      <c r="AU2" s="1121" t="s">
        <v>1232</v>
      </c>
      <c r="AW2" s="1121" t="s">
        <v>1233</v>
      </c>
      <c r="AX2" s="1121" t="s">
        <v>1233</v>
      </c>
      <c r="AZ2" s="1121" t="s">
        <v>1234</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110</v>
      </c>
      <c r="J3" s="1077" t="s">
        <v>562</v>
      </c>
      <c r="K3" s="1079" t="s">
        <v>1243</v>
      </c>
      <c r="L3" s="1080">
        <f>_xlfn.IFERROR(MATCH(K3,OFFER_METHOD,0),0)</f>
        <v>0</v>
      </c>
      <c r="M3" s="1079">
        <v>2</v>
      </c>
      <c r="N3" s="1163" t="s">
        <v>1244</v>
      </c>
      <c r="O3" s="1078" t="s">
        <v>1245</v>
      </c>
      <c r="P3" s="1081" t="s">
        <v>1246</v>
      </c>
      <c r="Q3" s="1082" t="s">
        <v>1247</v>
      </c>
      <c r="R3" s="144" t="s">
        <v>497</v>
      </c>
      <c r="S3" s="144" t="s">
        <v>1248</v>
      </c>
      <c r="T3" s="1083" t="s">
        <v>1249</v>
      </c>
      <c r="U3" s="1080" t="s">
        <v>1250</v>
      </c>
      <c r="V3" s="1084">
        <v>2</v>
      </c>
      <c r="W3" s="1085"/>
      <c r="X3" s="1085" t="s">
        <v>1251</v>
      </c>
      <c r="Y3" s="1076" t="s">
        <v>1225</v>
      </c>
      <c r="Z3" s="1086"/>
      <c r="AA3" s="1076" t="s">
        <v>1252</v>
      </c>
      <c r="AB3" s="1087" t="s">
        <v>1252</v>
      </c>
      <c r="AC3" s="1076" t="s">
        <v>1253</v>
      </c>
      <c r="AD3" s="1087" t="s">
        <v>1253</v>
      </c>
      <c r="AF3" s="1078" t="s">
        <v>1250</v>
      </c>
      <c r="AH3" s="1077" t="s">
        <v>1254</v>
      </c>
      <c r="AI3" s="1077" t="s">
        <v>1255</v>
      </c>
      <c r="AK3" s="1077" t="s">
        <v>1256</v>
      </c>
      <c r="AM3" s="1077" t="s">
        <v>1257</v>
      </c>
      <c r="AP3" s="1088" t="s">
        <v>1258</v>
      </c>
      <c r="AQ3" s="1089" t="s">
        <v>1258</v>
      </c>
      <c r="AS3" s="1076" t="s">
        <v>1259</v>
      </c>
      <c r="AU3" s="1121" t="s">
        <v>1260</v>
      </c>
      <c r="AW3" s="1121" t="s">
        <v>1261</v>
      </c>
      <c r="AX3" s="1121" t="s">
        <v>1261</v>
      </c>
      <c r="AZ3" s="1121" t="s">
        <v>1262</v>
      </c>
      <c r="BB3" s="1121" t="s">
        <v>1263</v>
      </c>
      <c r="BC3" s="1121" t="s">
        <v>1236</v>
      </c>
      <c r="BE3" s="1121">
        <v>2001</v>
      </c>
      <c r="BF3" s="1121" t="s">
        <v>1264</v>
      </c>
      <c r="BH3" s="1068" t="s">
        <v>1265</v>
      </c>
      <c r="BJ3" s="1068" t="s">
        <v>1266</v>
      </c>
      <c r="BL3" s="1068" t="s">
        <v>1267</v>
      </c>
      <c r="BN3" s="1068" t="s">
        <v>1268</v>
      </c>
      <c r="BR3" s="1068" t="s">
        <v>1269</v>
      </c>
      <c r="BS3" s="1429"/>
      <c r="BT3" s="1071"/>
      <c r="BU3" s="1068" t="s">
        <v>1270</v>
      </c>
      <c r="BV3" s="1071"/>
      <c r="BW3" s="1691"/>
      <c r="BX3" s="1693" t="s">
        <v>1271</v>
      </c>
      <c r="CA3" s="1068" t="s">
        <v>1272</v>
      </c>
    </row>
    <row customHeight="1" ht="11.25">
      <c r="A4" s="1075" t="s">
        <v>1273</v>
      </c>
      <c r="B4" s="1076">
        <v>2002</v>
      </c>
      <c r="C4" s="1076">
        <v>2024</v>
      </c>
      <c r="E4" s="1077" t="s">
        <v>1274</v>
      </c>
      <c r="F4" s="1077" t="s">
        <v>1275</v>
      </c>
      <c r="H4" s="1078" t="s">
        <v>1276</v>
      </c>
      <c r="I4" s="1077" t="s">
        <v>91</v>
      </c>
      <c r="J4" s="1077" t="s">
        <v>1277</v>
      </c>
      <c r="K4" s="1079" t="s">
        <v>1278</v>
      </c>
      <c r="L4" s="1080">
        <f>_xlfn.IFERROR(MATCH(K4,OFFER_METHOD,0),0)</f>
        <v>0</v>
      </c>
      <c r="M4" s="1079">
        <v>3</v>
      </c>
      <c r="N4" s="1163" t="s">
        <v>1279</v>
      </c>
      <c r="O4" s="1077" t="s">
        <v>1280</v>
      </c>
      <c r="Q4" s="1082" t="s">
        <v>1281</v>
      </c>
      <c r="R4" s="144" t="s">
        <v>1282</v>
      </c>
      <c r="S4" s="144" t="s">
        <v>1283</v>
      </c>
      <c r="T4" s="1083" t="s">
        <v>1284</v>
      </c>
      <c r="U4" s="1080" t="s">
        <v>1285</v>
      </c>
      <c r="V4" s="1084">
        <v>3</v>
      </c>
      <c r="W4" s="1085"/>
      <c r="X4" s="1085" t="s">
        <v>1286</v>
      </c>
      <c r="Y4" s="1076" t="s">
        <v>1225</v>
      </c>
      <c r="Z4" s="1092"/>
      <c r="AC4" s="1076" t="s">
        <v>1287</v>
      </c>
      <c r="AD4" s="1087" t="s">
        <v>1287</v>
      </c>
      <c r="AF4" s="1078" t="s">
        <v>1285</v>
      </c>
      <c r="AH4" s="1078" t="s">
        <v>1288</v>
      </c>
      <c r="AK4" s="1077" t="s">
        <v>1289</v>
      </c>
      <c r="AM4" s="1077" t="s">
        <v>1290</v>
      </c>
      <c r="AP4" s="1088" t="s">
        <v>1251</v>
      </c>
      <c r="AQ4" s="1089" t="s">
        <v>1251</v>
      </c>
      <c r="AS4" s="1076" t="s">
        <v>1291</v>
      </c>
      <c r="AU4" s="1121" t="s">
        <v>1292</v>
      </c>
      <c r="AW4" s="1121" t="s">
        <v>1293</v>
      </c>
      <c r="AX4" s="1121" t="s">
        <v>1293</v>
      </c>
      <c r="AZ4" s="1121" t="s">
        <v>1294</v>
      </c>
      <c r="BB4" s="1121" t="s">
        <v>1295</v>
      </c>
      <c r="BC4" s="1121" t="s">
        <v>1296</v>
      </c>
      <c r="BE4" s="1121">
        <v>2002</v>
      </c>
      <c r="BF4" s="1121" t="s">
        <v>1297</v>
      </c>
      <c r="BH4" s="1069" t="s">
        <v>1298</v>
      </c>
      <c r="BJ4" s="1069" t="s">
        <v>1298</v>
      </c>
      <c r="BL4" s="1069" t="s">
        <v>1298</v>
      </c>
      <c r="BN4" s="1069" t="s">
        <v>1298</v>
      </c>
      <c r="BQ4" s="1433" t="s">
        <v>1299</v>
      </c>
      <c r="BR4" s="1160" t="s">
        <v>1300</v>
      </c>
      <c r="BS4" s="275"/>
      <c r="BT4" s="1433" t="s">
        <v>1301</v>
      </c>
      <c r="BU4" s="1160" t="s">
        <v>1302</v>
      </c>
      <c r="BV4" s="1071"/>
      <c r="BW4" s="1698" t="s">
        <v>1303</v>
      </c>
      <c r="BX4" s="1692" t="s">
        <v>1304</v>
      </c>
      <c r="BZ4" s="1433" t="s">
        <v>1305</v>
      </c>
      <c r="CA4" s="1160" t="s">
        <v>1306</v>
      </c>
    </row>
    <row customHeight="1" ht="11.25">
      <c r="A5" s="1075" t="s">
        <v>1307</v>
      </c>
      <c r="B5" s="1076">
        <v>2003</v>
      </c>
      <c r="C5" s="1076">
        <v>2025</v>
      </c>
      <c r="E5" s="1077" t="s">
        <v>1308</v>
      </c>
      <c r="F5" s="1077" t="s">
        <v>1309</v>
      </c>
      <c r="H5" s="1078" t="s">
        <v>1310</v>
      </c>
      <c r="I5" s="1077" t="s">
        <v>92</v>
      </c>
      <c r="K5" s="1079" t="s">
        <v>1311</v>
      </c>
      <c r="L5" s="1080">
        <f>_xlfn.IFERROR(MATCH(K5,OFFER_METHOD,0),0)</f>
        <v>0</v>
      </c>
      <c r="M5" s="1079">
        <v>4</v>
      </c>
      <c r="N5" s="1093" t="s">
        <v>1312</v>
      </c>
      <c r="O5" s="1077" t="s">
        <v>1313</v>
      </c>
      <c r="Q5" s="1082" t="s">
        <v>1314</v>
      </c>
      <c r="R5" s="144" t="s">
        <v>499</v>
      </c>
      <c r="T5" s="1078" t="s">
        <v>1315</v>
      </c>
      <c r="U5" s="1080" t="s">
        <v>1316</v>
      </c>
      <c r="V5" s="1084">
        <v>4</v>
      </c>
      <c r="W5" s="1085"/>
      <c r="X5" s="1085" t="s">
        <v>166</v>
      </c>
      <c r="Y5" s="1076" t="s">
        <v>1317</v>
      </c>
      <c r="Z5" s="1092">
        <v>1</v>
      </c>
      <c r="AF5" s="1078" t="s">
        <v>1318</v>
      </c>
      <c r="AH5" s="1077" t="s">
        <v>1319</v>
      </c>
      <c r="AK5" s="1077" t="s">
        <v>1320</v>
      </c>
      <c r="AM5" s="1077" t="s">
        <v>1321</v>
      </c>
      <c r="AP5" s="1088" t="s">
        <v>166</v>
      </c>
      <c r="AQ5" s="1089" t="s">
        <v>166</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1224</v>
      </c>
      <c r="BS5" s="1430"/>
      <c r="BT5" s="1282">
        <v>64236871</v>
      </c>
      <c r="BU5" s="1069" t="s">
        <v>232</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111</v>
      </c>
      <c r="J6" s="1068" t="s">
        <v>1335</v>
      </c>
      <c r="L6" s="1080">
        <f>SUM(kind_of_control_method_filter)</f>
        <v>0</v>
      </c>
      <c r="N6" s="1093" t="s">
        <v>1336</v>
      </c>
      <c r="O6" s="1077" t="s">
        <v>1337</v>
      </c>
      <c r="R6" s="144" t="s">
        <v>1219</v>
      </c>
      <c r="T6" s="1078" t="s">
        <v>1338</v>
      </c>
      <c r="U6" s="1080" t="s">
        <v>1318</v>
      </c>
      <c r="V6" s="1084">
        <v>5</v>
      </c>
      <c r="W6" s="1085"/>
      <c r="X6" s="1076" t="s">
        <v>172</v>
      </c>
      <c r="Y6" s="1076" t="s">
        <v>1339</v>
      </c>
      <c r="Z6" s="1092"/>
      <c r="AA6" s="1095"/>
      <c r="AH6" s="1077" t="s">
        <v>1340</v>
      </c>
      <c r="AK6" s="1077" t="s">
        <v>1341</v>
      </c>
      <c r="AM6" s="1077" t="s">
        <v>1342</v>
      </c>
      <c r="AP6" s="1088" t="s">
        <v>172</v>
      </c>
      <c r="AQ6" s="1089" t="s">
        <v>172</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1258</v>
      </c>
      <c r="BS6" s="1431"/>
      <c r="BT6" s="1282">
        <v>64236872</v>
      </c>
      <c r="BU6" s="1069" t="s">
        <v>237</v>
      </c>
      <c r="BV6" s="1071"/>
      <c r="BW6" s="1696">
        <v>4213768</v>
      </c>
      <c r="BX6" s="1694" t="s">
        <v>257</v>
      </c>
      <c r="BZ6" s="1282">
        <v>64237510</v>
      </c>
      <c r="CA6" s="1069" t="s">
        <v>1350</v>
      </c>
    </row>
    <row customHeight="1" ht="11.25">
      <c r="A7" s="1075" t="s">
        <v>1351</v>
      </c>
      <c r="B7" s="1076">
        <v>2005</v>
      </c>
      <c r="E7" s="1077" t="s">
        <v>1352</v>
      </c>
      <c r="F7" s="1094"/>
      <c r="H7" s="1078" t="s">
        <v>1353</v>
      </c>
      <c r="I7" s="1077" t="s">
        <v>93</v>
      </c>
      <c r="J7" s="1077" t="s">
        <v>1354</v>
      </c>
      <c r="N7" s="1097" t="s">
        <v>1355</v>
      </c>
      <c r="O7" s="1077" t="s">
        <v>1356</v>
      </c>
      <c r="U7" s="1080" t="s">
        <v>19</v>
      </c>
      <c r="V7" s="371" t="s">
        <v>93</v>
      </c>
      <c r="W7" s="1085"/>
      <c r="X7" s="1076" t="s">
        <v>178</v>
      </c>
      <c r="Y7" s="1076" t="s">
        <v>1317</v>
      </c>
      <c r="Z7" s="1092"/>
      <c r="AA7" s="1095"/>
      <c r="AH7" s="1077" t="s">
        <v>1357</v>
      </c>
      <c r="AK7" s="1077" t="s">
        <v>1358</v>
      </c>
      <c r="AM7" s="1077" t="s">
        <v>1359</v>
      </c>
      <c r="AP7" s="1088" t="s">
        <v>178</v>
      </c>
      <c r="AQ7" s="1089" t="s">
        <v>178</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1251</v>
      </c>
      <c r="BS7" s="1430"/>
      <c r="BT7" s="1282">
        <v>64236873</v>
      </c>
      <c r="BU7" s="1069" t="s">
        <v>242</v>
      </c>
      <c r="BV7" s="1071"/>
      <c r="BW7" s="1696">
        <v>4213769</v>
      </c>
      <c r="BX7" s="1694" t="s">
        <v>1367</v>
      </c>
      <c r="BZ7" s="1282">
        <v>64237511</v>
      </c>
      <c r="CA7" s="1069" t="s">
        <v>272</v>
      </c>
    </row>
    <row customHeight="1" ht="11.25">
      <c r="A8" s="1075" t="s">
        <v>1368</v>
      </c>
      <c r="B8" s="1076">
        <v>2006</v>
      </c>
      <c r="E8" s="1077" t="s">
        <v>1369</v>
      </c>
      <c r="F8" s="1094"/>
      <c r="H8" s="1078" t="s">
        <v>1370</v>
      </c>
      <c r="I8" s="1077" t="s">
        <v>94</v>
      </c>
      <c r="J8" s="1077" t="s">
        <v>1371</v>
      </c>
      <c r="N8" s="1164" t="s">
        <v>1372</v>
      </c>
      <c r="O8" s="1077" t="s">
        <v>1373</v>
      </c>
      <c r="V8" s="371" t="s">
        <v>94</v>
      </c>
      <c r="W8" s="1085"/>
      <c r="X8" s="1076" t="s">
        <v>184</v>
      </c>
      <c r="Y8" s="1076" t="s">
        <v>1317</v>
      </c>
      <c r="Z8" s="1092"/>
      <c r="AA8" s="1095"/>
      <c r="AK8" s="1077" t="s">
        <v>1374</v>
      </c>
      <c r="AP8" s="1088" t="s">
        <v>184</v>
      </c>
      <c r="AQ8" s="1089" t="s">
        <v>184</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166</v>
      </c>
      <c r="BS8" s="1430"/>
      <c r="BT8" s="1282">
        <v>64236874</v>
      </c>
      <c r="BU8" s="1296" t="s">
        <v>1383</v>
      </c>
      <c r="BV8" s="1071"/>
      <c r="BW8" s="1696">
        <v>4213770</v>
      </c>
      <c r="BX8" s="1697" t="s">
        <v>1384</v>
      </c>
      <c r="BZ8" s="1282">
        <v>64237512</v>
      </c>
      <c r="CA8" s="1069" t="s">
        <v>267</v>
      </c>
    </row>
    <row customHeight="1" ht="11.25">
      <c r="A9" s="1075" t="s">
        <v>1385</v>
      </c>
      <c r="B9" s="1076">
        <v>2007</v>
      </c>
      <c r="E9" s="1077" t="s">
        <v>1386</v>
      </c>
      <c r="F9" s="1094"/>
      <c r="G9" s="1068" t="s">
        <v>1387</v>
      </c>
      <c r="H9" s="1068" t="s">
        <v>1388</v>
      </c>
      <c r="I9" s="1077" t="s">
        <v>112</v>
      </c>
      <c r="O9" s="1077" t="s">
        <v>1389</v>
      </c>
      <c r="V9" s="371" t="s">
        <v>112</v>
      </c>
      <c r="W9" s="1085"/>
      <c r="X9" s="1076" t="s">
        <v>190</v>
      </c>
      <c r="Y9" s="1076" t="s">
        <v>1225</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172</v>
      </c>
      <c r="BS9" s="1430"/>
      <c r="BT9" s="1282">
        <v>64236875</v>
      </c>
      <c r="BU9" s="1069" t="s">
        <v>247</v>
      </c>
      <c r="BV9" s="1071"/>
      <c r="BW9" s="1691"/>
      <c r="BX9" s="1691"/>
    </row>
    <row customHeight="1" ht="11.25">
      <c r="A10" s="1075" t="s">
        <v>1399</v>
      </c>
      <c r="B10" s="1076">
        <v>2008</v>
      </c>
      <c r="E10" s="1077" t="s">
        <v>1400</v>
      </c>
      <c r="F10" s="1094"/>
      <c r="G10" s="1077" t="s">
        <v>1401</v>
      </c>
      <c r="H10" s="1077" t="s">
        <v>1402</v>
      </c>
      <c r="I10" s="1077" t="s">
        <v>148</v>
      </c>
      <c r="J10" s="1068" t="s">
        <v>1403</v>
      </c>
      <c r="K10" s="1068" t="s">
        <v>1404</v>
      </c>
      <c r="O10" s="1077" t="s">
        <v>1405</v>
      </c>
      <c r="V10" s="372" t="s">
        <v>148</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178</v>
      </c>
      <c r="BS10" s="1430"/>
      <c r="BT10" s="1282">
        <v>64236876</v>
      </c>
      <c r="BU10" s="1069" t="s">
        <v>222</v>
      </c>
      <c r="BV10" s="1071"/>
      <c r="BW10" s="1691"/>
      <c r="BX10" s="1691"/>
    </row>
    <row customHeight="1" ht="11.25">
      <c r="A11" s="1075" t="s">
        <v>1415</v>
      </c>
      <c r="B11" s="1076">
        <v>2009</v>
      </c>
      <c r="E11" s="1077" t="s">
        <v>1416</v>
      </c>
      <c r="F11" s="1094"/>
      <c r="G11" s="1077" t="s">
        <v>1417</v>
      </c>
      <c r="H11" s="1077" t="s">
        <v>1418</v>
      </c>
      <c r="I11" s="1077" t="s">
        <v>149</v>
      </c>
      <c r="J11" s="1078" t="s">
        <v>1419</v>
      </c>
      <c r="K11" s="1100" t="s">
        <v>1420</v>
      </c>
      <c r="O11" s="1078" t="s">
        <v>1421</v>
      </c>
      <c r="V11" s="371" t="s">
        <v>149</v>
      </c>
      <c r="W11" s="276"/>
      <c r="X11" s="1085" t="s">
        <v>1391</v>
      </c>
      <c r="Y11" s="1076" t="s">
        <v>1422</v>
      </c>
      <c r="Z11" s="1092"/>
      <c r="AP11" s="1088" t="s">
        <v>190</v>
      </c>
      <c r="AQ11" s="1090" t="s">
        <v>190</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184</v>
      </c>
      <c r="BS11" s="1430"/>
      <c r="BW11" s="1691"/>
      <c r="BX11" s="1691"/>
    </row>
    <row customHeight="1" ht="11.25">
      <c r="A12" s="1075" t="s">
        <v>1429</v>
      </c>
      <c r="B12" s="1076">
        <v>2010</v>
      </c>
      <c r="E12" s="1077" t="s">
        <v>1430</v>
      </c>
      <c r="F12" s="1094"/>
      <c r="G12" s="1077" t="s">
        <v>1418</v>
      </c>
      <c r="I12" s="1077" t="s">
        <v>150</v>
      </c>
      <c r="J12" s="1078" t="s">
        <v>1431</v>
      </c>
      <c r="K12" s="1100" t="s">
        <v>1432</v>
      </c>
      <c r="O12" s="1078" t="s">
        <v>1219</v>
      </c>
      <c r="V12" s="371" t="s">
        <v>150</v>
      </c>
      <c r="W12" s="1090"/>
      <c r="X12" s="1085" t="s">
        <v>1433</v>
      </c>
      <c r="Y12" s="1076" t="s">
        <v>1225</v>
      </c>
      <c r="AP12" s="1088"/>
      <c r="AW12" s="1121" t="s">
        <v>149</v>
      </c>
      <c r="AX12" s="1121" t="s">
        <v>149</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151</v>
      </c>
      <c r="K13" s="1100" t="s">
        <v>1390</v>
      </c>
      <c r="V13" s="371" t="s">
        <v>151</v>
      </c>
      <c r="W13" s="1090"/>
      <c r="X13" s="1090"/>
      <c r="Y13" s="1090"/>
      <c r="AW13" s="1121" t="s">
        <v>150</v>
      </c>
      <c r="AX13" s="1121" t="s">
        <v>150</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152</v>
      </c>
      <c r="J14" s="1068" t="s">
        <v>1448</v>
      </c>
      <c r="N14" s="1068" t="s">
        <v>1449</v>
      </c>
      <c r="V14" s="1084">
        <v>13</v>
      </c>
      <c r="W14" s="1085"/>
      <c r="X14" s="1085" t="s">
        <v>1258</v>
      </c>
      <c r="Y14" s="1076" t="s">
        <v>1225</v>
      </c>
      <c r="AW14" s="1121" t="s">
        <v>151</v>
      </c>
      <c r="AX14" s="1121" t="s">
        <v>151</v>
      </c>
      <c r="AZ14" s="1068" t="s">
        <v>1450</v>
      </c>
      <c r="BB14" s="1121" t="s">
        <v>1451</v>
      </c>
      <c r="BC14" s="1121" t="s">
        <v>1443</v>
      </c>
      <c r="BE14" s="1121">
        <v>2012</v>
      </c>
      <c r="BH14" s="1069" t="s">
        <v>1366</v>
      </c>
      <c r="BJ14" s="1218" t="s">
        <v>1452</v>
      </c>
      <c r="BL14" s="1218" t="s">
        <v>1452</v>
      </c>
      <c r="BN14" s="1069" t="s">
        <v>1453</v>
      </c>
      <c r="BQ14" s="1282">
        <v>4213782</v>
      </c>
      <c r="BR14" s="1069" t="s">
        <v>190</v>
      </c>
      <c r="BS14" s="1430"/>
      <c r="BT14" s="1071"/>
      <c r="BU14" s="1071"/>
      <c r="BV14" s="1071"/>
      <c r="BW14" s="1695"/>
      <c r="BX14" s="1691"/>
    </row>
    <row customHeight="1" ht="19.5">
      <c r="A15" s="1075" t="s">
        <v>1454</v>
      </c>
      <c r="B15" s="1076">
        <v>2013</v>
      </c>
      <c r="E15" s="1699" t="s">
        <v>1455</v>
      </c>
      <c r="G15" s="1068" t="s">
        <v>1456</v>
      </c>
      <c r="H15" s="1068" t="s">
        <v>1457</v>
      </c>
      <c r="I15" s="1079" t="s">
        <v>153</v>
      </c>
      <c r="J15" s="1090" t="s">
        <v>589</v>
      </c>
      <c r="N15" s="1159" t="s">
        <v>1458</v>
      </c>
      <c r="X15" s="1088"/>
      <c r="AW15" s="1121" t="s">
        <v>152</v>
      </c>
      <c r="AX15" s="1121" t="s">
        <v>152</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562</v>
      </c>
      <c r="N16" s="1159" t="s">
        <v>1467</v>
      </c>
      <c r="AW16" s="1121" t="s">
        <v>153</v>
      </c>
      <c r="AX16" s="1121" t="s">
        <v>153</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1269</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1299</v>
      </c>
      <c r="BR18" s="1160" t="s">
        <v>1300</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165</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1258</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296</v>
      </c>
    </row>
    <row customHeight="1" ht="21">
      <c r="A23" s="1075" t="s">
        <v>1534</v>
      </c>
      <c r="B23" s="1076">
        <v>2021</v>
      </c>
      <c r="AW23" s="1121" t="s">
        <v>1535</v>
      </c>
      <c r="AX23" s="1121" t="s">
        <v>1535</v>
      </c>
      <c r="AZ23" s="1121" t="s">
        <v>1536</v>
      </c>
      <c r="BB23" s="1121" t="s">
        <v>1537</v>
      </c>
      <c r="BC23" s="1121" t="s">
        <v>1236</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489</v>
      </c>
      <c r="AX27" s="1121" t="s">
        <v>1561</v>
      </c>
      <c r="BB27" s="1121" t="s">
        <v>1562</v>
      </c>
      <c r="BC27" s="1121" t="s">
        <v>1545</v>
      </c>
      <c r="BE27" s="1121">
        <v>2025</v>
      </c>
      <c r="BH27" s="1071" t="s">
        <v>28</v>
      </c>
      <c r="BJ27" s="1069" t="s">
        <v>1446</v>
      </c>
      <c r="BL27" s="1069" t="s">
        <v>1446</v>
      </c>
      <c r="BN27" s="1071" t="s">
        <v>28</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28</v>
      </c>
      <c r="BJ28" s="1069" t="s">
        <v>1453</v>
      </c>
      <c r="BL28" s="1069" t="s">
        <v>1453</v>
      </c>
      <c r="BN28" s="1071" t="s">
        <v>28</v>
      </c>
      <c r="BQ28" s="1282">
        <v>4190073</v>
      </c>
      <c r="BR28" s="1069" t="s">
        <v>1570</v>
      </c>
      <c r="BS28" s="1430"/>
      <c r="BV28" s="1071"/>
      <c r="BW28" s="1071"/>
    </row>
    <row customHeight="1" ht="11.25">
      <c r="A29" s="1075" t="s">
        <v>1571</v>
      </c>
      <c r="D29" s="1105" t="s">
        <v>1572</v>
      </c>
      <c r="E29" s="1106" t="str">
        <f>IF(TEMPLATE_GROUP="","",INDEX(StartDateList,MATCH(TEMPLATE_GROUP,CodeTemplateList,0),1))</f>
        <v>01.01.2026</v>
      </c>
      <c r="F29" s="1106" t="str">
        <f>IF(TEMPLATE_GROUP="","",INDEX(EndDateList,MATCH(TEMPLATE_GROUP,CodeTemplateList,0),1))</f>
        <v>31.12.2026</v>
      </c>
      <c r="H29" s="1107" t="s">
        <v>1573</v>
      </c>
      <c r="AX29" s="1121" t="s">
        <v>1574</v>
      </c>
      <c r="AZ29" s="1121" t="s">
        <v>1220</v>
      </c>
      <c r="BB29" s="1121" t="s">
        <v>1421</v>
      </c>
      <c r="BC29" s="1092"/>
      <c r="BE29" s="1121">
        <v>2027</v>
      </c>
      <c r="BJ29" s="1069" t="s">
        <v>1461</v>
      </c>
      <c r="BL29" s="1069" t="s">
        <v>1461</v>
      </c>
    </row>
    <row customHeight="1" ht="11.25">
      <c r="A30" s="1075" t="s">
        <v>1575</v>
      </c>
      <c r="D30" s="1108"/>
      <c r="E30" s="1109"/>
      <c r="F30" s="1109"/>
      <c r="AX30" s="1121" t="s">
        <v>1576</v>
      </c>
      <c r="AZ30" s="1121" t="s">
        <v>497</v>
      </c>
      <c r="BE30" s="1121">
        <v>2028</v>
      </c>
      <c r="BJ30" s="1069" t="s">
        <v>1577</v>
      </c>
      <c r="BL30" s="1069" t="s">
        <v>1577</v>
      </c>
    </row>
    <row customHeight="1" ht="12.75">
      <c r="A31" s="1075" t="s">
        <v>1578</v>
      </c>
      <c r="D31" s="1102"/>
      <c r="E31" s="1103"/>
      <c r="F31" s="1103"/>
      <c r="H31" s="1110"/>
      <c r="AX31" s="1121" t="s">
        <v>1579</v>
      </c>
      <c r="AZ31" s="1121" t="s">
        <v>500</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31.12.2026</v>
      </c>
      <c r="H32" s="1111" t="s">
        <v>1583</v>
      </c>
      <c r="O32" s="1075" t="s">
        <v>1218</v>
      </c>
      <c r="AX32" s="1121" t="s">
        <v>1584</v>
      </c>
      <c r="AZ32" s="1121" t="s">
        <v>499</v>
      </c>
      <c r="BE32" s="1121">
        <v>2030</v>
      </c>
      <c r="BJ32" s="1069" t="s">
        <v>1470</v>
      </c>
      <c r="BL32" s="1069" t="s">
        <v>1470</v>
      </c>
    </row>
    <row customHeight="1" ht="11.25">
      <c r="A33" s="1075" t="s">
        <v>1585</v>
      </c>
      <c r="O33" s="1075" t="s">
        <v>1245</v>
      </c>
      <c r="AX33" s="1121" t="s">
        <v>1586</v>
      </c>
      <c r="AZ33" s="1121" t="s">
        <v>1219</v>
      </c>
      <c r="BE33" s="1121">
        <v>2031</v>
      </c>
      <c r="BJ33" s="1069" t="s">
        <v>1477</v>
      </c>
      <c r="BL33" s="1069" t="s">
        <v>1477</v>
      </c>
    </row>
    <row customHeight="1" ht="11.25">
      <c r="A34" s="1075" t="s">
        <v>1587</v>
      </c>
      <c r="O34" s="1075" t="s">
        <v>1280</v>
      </c>
      <c r="AX34" s="1121" t="s">
        <v>1588</v>
      </c>
      <c r="BE34" s="1121">
        <v>2032</v>
      </c>
      <c r="BJ34" s="1069" t="s">
        <v>1488</v>
      </c>
      <c r="BL34" s="1069" t="s">
        <v>1488</v>
      </c>
    </row>
    <row customHeight="1" ht="11.25">
      <c r="A35" s="1075" t="s">
        <v>1589</v>
      </c>
      <c r="O35" s="1075" t="s">
        <v>1313</v>
      </c>
      <c r="AX35" s="1121" t="s">
        <v>1590</v>
      </c>
      <c r="AZ35" s="1068" t="s">
        <v>1591</v>
      </c>
      <c r="BE35" s="1121">
        <v>2033</v>
      </c>
      <c r="BL35" s="1069" t="s">
        <v>1592</v>
      </c>
    </row>
    <row customHeight="1" ht="11.25">
      <c r="A36" s="1871" t="s">
        <v>1593</v>
      </c>
      <c r="D36" s="1112" t="s">
        <v>1594</v>
      </c>
      <c r="E36" s="1113" t="s">
        <v>859</v>
      </c>
      <c r="F36" s="1114" t="str">
        <f>INDEX(E37:E41,MATCH(TEMPLATE_SPHERE,F37:F41,0))</f>
        <v>холодного водоснабжения</v>
      </c>
      <c r="G36" s="1114" t="str">
        <f>INDEX(G37:G41,MATCH(TEMPLATE_SPHERE,F37:F41,0))</f>
        <v>холодное водоснабжение</v>
      </c>
      <c r="O36" s="1075" t="s">
        <v>1337</v>
      </c>
      <c r="AX36" s="1121" t="s">
        <v>1595</v>
      </c>
      <c r="AZ36" s="1121" t="s">
        <v>1219</v>
      </c>
      <c r="BE36" s="1121">
        <v>2034</v>
      </c>
      <c r="BL36" s="1069" t="s">
        <v>1596</v>
      </c>
    </row>
    <row customHeight="1" ht="11.25">
      <c r="A37" s="1075" t="s">
        <v>1597</v>
      </c>
      <c r="E37" s="408" t="s">
        <v>1598</v>
      </c>
      <c r="F37" s="1115" t="s">
        <v>813</v>
      </c>
      <c r="G37" s="408" t="s">
        <v>1599</v>
      </c>
      <c r="O37" s="1075" t="s">
        <v>1356</v>
      </c>
      <c r="AX37" s="1121" t="s">
        <v>1600</v>
      </c>
      <c r="AZ37" s="1121" t="s">
        <v>1247</v>
      </c>
      <c r="BE37" s="1121">
        <v>2035</v>
      </c>
    </row>
    <row customHeight="1" ht="11.25">
      <c r="A38" s="1075" t="s">
        <v>1601</v>
      </c>
      <c r="E38" s="408" t="s">
        <v>1602</v>
      </c>
      <c r="F38" s="1116" t="s">
        <v>859</v>
      </c>
      <c r="G38" s="408" t="s">
        <v>1603</v>
      </c>
      <c r="O38" s="1075" t="s">
        <v>1373</v>
      </c>
      <c r="AX38" s="1121" t="s">
        <v>1604</v>
      </c>
      <c r="AZ38" s="1121" t="s">
        <v>1281</v>
      </c>
      <c r="BE38" s="1121">
        <v>2036</v>
      </c>
      <c r="BH38" s="1068" t="s">
        <v>1605</v>
      </c>
      <c r="BJ38" s="1068" t="s">
        <v>1606</v>
      </c>
      <c r="BL38" s="1068" t="s">
        <v>1607</v>
      </c>
      <c r="BN38" s="1068" t="s">
        <v>1608</v>
      </c>
    </row>
    <row customHeight="1" ht="11.25">
      <c r="A39" s="1075" t="s">
        <v>1609</v>
      </c>
      <c r="E39" s="408" t="s">
        <v>1610</v>
      </c>
      <c r="F39" s="1116" t="s">
        <v>912</v>
      </c>
      <c r="G39" s="408" t="s">
        <v>1611</v>
      </c>
      <c r="O39" s="1075" t="s">
        <v>1389</v>
      </c>
      <c r="AX39" s="1121" t="s">
        <v>1612</v>
      </c>
      <c r="AZ39" s="1121" t="s">
        <v>1314</v>
      </c>
      <c r="BE39" s="1121">
        <v>2037</v>
      </c>
      <c r="BH39" s="1069" t="s">
        <v>1613</v>
      </c>
      <c r="BJ39" s="1218" t="s">
        <v>1613</v>
      </c>
      <c r="BL39" s="1218" t="s">
        <v>1613</v>
      </c>
      <c r="BN39" s="1069" t="s">
        <v>1614</v>
      </c>
    </row>
    <row customHeight="1" ht="11.25">
      <c r="A40" s="1075" t="s">
        <v>1615</v>
      </c>
      <c r="E40" s="408" t="s">
        <v>1616</v>
      </c>
      <c r="F40" s="1116" t="s">
        <v>899</v>
      </c>
      <c r="G40" s="408" t="s">
        <v>1617</v>
      </c>
      <c r="O40" s="1075" t="s">
        <v>1405</v>
      </c>
      <c r="AX40" s="1121" t="s">
        <v>1618</v>
      </c>
      <c r="BE40" s="1121">
        <v>2038</v>
      </c>
      <c r="BH40" s="1069" t="s">
        <v>1619</v>
      </c>
      <c r="BJ40" s="1218" t="s">
        <v>1032</v>
      </c>
      <c r="BL40" s="1218" t="s">
        <v>1032</v>
      </c>
      <c r="BN40" s="1069" t="s">
        <v>1066</v>
      </c>
    </row>
    <row customHeight="1" ht="11.25">
      <c r="A41" s="1075" t="s">
        <v>1620</v>
      </c>
      <c r="E41" s="408" t="s">
        <v>1621</v>
      </c>
      <c r="F41" s="1116" t="s">
        <v>1622</v>
      </c>
      <c r="G41" s="408" t="s">
        <v>1621</v>
      </c>
      <c r="O41" s="1075" t="s">
        <v>1421</v>
      </c>
      <c r="AX41" s="1121" t="s">
        <v>1623</v>
      </c>
      <c r="AZ41" s="1068" t="s">
        <v>1624</v>
      </c>
      <c r="BE41" s="1121">
        <v>2039</v>
      </c>
      <c r="BH41" s="1069" t="s">
        <v>1625</v>
      </c>
      <c r="BJ41" s="1218" t="s">
        <v>1028</v>
      </c>
      <c r="BL41" s="1218" t="s">
        <v>1028</v>
      </c>
      <c r="BN41" s="1069" t="s">
        <v>1053</v>
      </c>
    </row>
    <row customHeight="1" ht="11.25">
      <c r="A42" s="1075" t="s">
        <v>1626</v>
      </c>
      <c r="AX42" s="1121" t="s">
        <v>1627</v>
      </c>
      <c r="AZ42" s="1121" t="s">
        <v>1218</v>
      </c>
      <c r="BE42" s="1121">
        <v>2040</v>
      </c>
      <c r="BH42" s="1069" t="s">
        <v>1050</v>
      </c>
      <c r="BJ42" s="1218" t="s">
        <v>1030</v>
      </c>
      <c r="BL42" s="1218" t="s">
        <v>1030</v>
      </c>
      <c r="BN42" s="1069" t="s">
        <v>1628</v>
      </c>
    </row>
    <row customHeight="1" ht="11.25">
      <c r="A43" s="1075" t="s">
        <v>1629</v>
      </c>
      <c r="AX43" s="1121" t="s">
        <v>1630</v>
      </c>
      <c r="AZ43" s="1121" t="s">
        <v>1245</v>
      </c>
      <c r="BE43" s="1121">
        <v>2041</v>
      </c>
      <c r="BH43" s="1069" t="s">
        <v>1631</v>
      </c>
      <c r="BJ43" s="1218" t="s">
        <v>1625</v>
      </c>
      <c r="BL43" s="1218" t="s">
        <v>1625</v>
      </c>
      <c r="BN43" s="1069" t="s">
        <v>1632</v>
      </c>
    </row>
    <row customHeight="1" ht="11.25">
      <c r="A44" s="1075" t="s">
        <v>1633</v>
      </c>
      <c r="G44" s="1095">
        <f>YEAR(TODAY())</f>
        <v>2025</v>
      </c>
      <c r="I44" s="800" t="s">
        <v>1634</v>
      </c>
      <c r="J44" s="1090" t="s">
        <v>1635</v>
      </c>
      <c r="K44" s="1090" t="s">
        <v>1636</v>
      </c>
      <c r="AX44" s="1121" t="s">
        <v>1637</v>
      </c>
      <c r="AZ44" s="1121" t="s">
        <v>1280</v>
      </c>
      <c r="BE44" s="1121">
        <v>2042</v>
      </c>
      <c r="BH44" s="1069" t="s">
        <v>1638</v>
      </c>
      <c r="BJ44" s="1218" t="s">
        <v>1050</v>
      </c>
      <c r="BL44" s="1218" t="s">
        <v>1050</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1313</v>
      </c>
      <c r="BE45" s="1121">
        <v>2043</v>
      </c>
      <c r="BH45" s="1069" t="s">
        <v>1647</v>
      </c>
      <c r="BJ45" s="1218" t="s">
        <v>1044</v>
      </c>
      <c r="BL45" s="1218" t="s">
        <v>1044</v>
      </c>
      <c r="BN45" s="1069" t="s">
        <v>1648</v>
      </c>
    </row>
    <row customHeight="1" ht="11.25">
      <c r="A46" s="1075" t="s">
        <v>1649</v>
      </c>
      <c r="E46" s="408" t="s">
        <v>26</v>
      </c>
      <c r="F46" s="1115" t="s">
        <v>1650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1651</v>
      </c>
      <c r="AZ46" s="1121" t="s">
        <v>1337</v>
      </c>
      <c r="BE46" s="1121">
        <v>2044</v>
      </c>
      <c r="BH46" s="1069" t="s">
        <v>1053</v>
      </c>
      <c r="BJ46" s="1218" t="s">
        <v>1034</v>
      </c>
      <c r="BL46" s="1218" t="s">
        <v>1034</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1655</v>
      </c>
      <c r="AZ47" s="1121" t="s">
        <v>1356</v>
      </c>
      <c r="BE47" s="1121">
        <v>2045</v>
      </c>
      <c r="BH47" s="1069" t="s">
        <v>1628</v>
      </c>
      <c r="BJ47" s="1218" t="s">
        <v>1036</v>
      </c>
      <c r="BL47" s="1218" t="s">
        <v>1036</v>
      </c>
      <c r="BN47" s="1069" t="s">
        <v>1656</v>
      </c>
    </row>
    <row customHeight="1" ht="11.25">
      <c r="A48" s="1075" t="s">
        <v>1657</v>
      </c>
      <c r="E48" s="408" t="s">
        <v>1658</v>
      </c>
      <c r="F48" s="1116" t="s">
        <v>1659</v>
      </c>
      <c r="G48" s="1117" t="str">
        <f>_xlfn.IFERROR(IF(f_year="","01.01."&amp;CURRENT_YEAR,"01.01."&amp;f_year),"01.01."&amp;CURRENT_YEAR)</f>
        <v>01.01.2025</v>
      </c>
      <c r="H48" s="1117" t="str">
        <f>_xlfn.IFERROR(IF(f_year="","31.12."&amp;CURRENT_YEAR,"31.12."&amp;f_year),"31.12."&amp;CURRENT_YEAR)</f>
        <v>31.12.2025</v>
      </c>
      <c r="I48" s="1743">
        <f>IF(f_year="",TRUE,FALSE)</f>
        <v>1</v>
      </c>
      <c r="J48" s="1746" t="s">
        <v>1660</v>
      </c>
      <c r="K48" s="1747"/>
      <c r="AX48" s="1121" t="s">
        <v>1661</v>
      </c>
      <c r="AZ48" s="1121" t="s">
        <v>1373</v>
      </c>
      <c r="BE48" s="1121">
        <v>2046</v>
      </c>
      <c r="BH48" s="1069" t="s">
        <v>1632</v>
      </c>
      <c r="BJ48" s="1218" t="s">
        <v>1038</v>
      </c>
      <c r="BL48" s="1218" t="s">
        <v>1038</v>
      </c>
      <c r="BN48" s="1069" t="s">
        <v>1662</v>
      </c>
    </row>
    <row customHeight="1" ht="11.25">
      <c r="A49" s="1075" t="s">
        <v>1663</v>
      </c>
      <c r="E49" s="408" t="s">
        <v>1664</v>
      </c>
      <c r="F49" s="1116" t="s">
        <v>1665</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1666</v>
      </c>
      <c r="AZ49" s="1121" t="s">
        <v>1389</v>
      </c>
      <c r="BE49" s="1121">
        <v>2047</v>
      </c>
      <c r="BH49" s="1069" t="s">
        <v>1054</v>
      </c>
      <c r="BJ49" s="1218" t="s">
        <v>1040</v>
      </c>
      <c r="BL49" s="1218" t="s">
        <v>1040</v>
      </c>
    </row>
    <row customHeight="1" ht="11.25">
      <c r="A50" s="1075" t="s">
        <v>1667</v>
      </c>
      <c r="E50" s="408" t="s">
        <v>1668</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1669</v>
      </c>
      <c r="AZ50" s="1121" t="s">
        <v>1405</v>
      </c>
      <c r="BE50" s="1121">
        <v>2048</v>
      </c>
      <c r="BH50" s="1069" t="s">
        <v>1639</v>
      </c>
      <c r="BJ50" s="1218" t="s">
        <v>1042</v>
      </c>
      <c r="BL50" s="1218" t="s">
        <v>1042</v>
      </c>
    </row>
    <row customHeight="1" ht="11.25">
      <c r="A51" s="1075" t="s">
        <v>1670</v>
      </c>
      <c r="E51" s="408" t="s">
        <v>1671</v>
      </c>
      <c r="F51" s="1116" t="s">
        <v>1672</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1421</v>
      </c>
      <c r="BE51" s="1121">
        <v>2049</v>
      </c>
      <c r="BH51" s="1069" t="s">
        <v>1648</v>
      </c>
      <c r="BJ51" s="1218" t="s">
        <v>1674</v>
      </c>
      <c r="BL51" s="1218" t="s">
        <v>1674</v>
      </c>
    </row>
    <row customHeight="1" ht="11.25">
      <c r="A52" s="1075" t="s">
        <v>16</v>
      </c>
      <c r="E52" s="408" t="s">
        <v>1675</v>
      </c>
      <c r="F52" s="1116" t="s">
        <v>1642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1676</v>
      </c>
      <c r="AZ52" s="1121" t="s">
        <v>1219</v>
      </c>
      <c r="BE52" s="1121">
        <v>2050</v>
      </c>
      <c r="BH52" s="1069" t="s">
        <v>1652</v>
      </c>
      <c r="BJ52" s="1218" t="s">
        <v>1053</v>
      </c>
      <c r="BL52" s="1218" t="s">
        <v>1053</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1679</v>
      </c>
      <c r="K53" s="1747"/>
      <c r="AX53" s="1121" t="s">
        <v>1680</v>
      </c>
      <c r="BE53" s="1121">
        <v>2051</v>
      </c>
      <c r="BH53" s="1069" t="s">
        <v>1656</v>
      </c>
      <c r="BJ53" s="1218" t="s">
        <v>1628</v>
      </c>
      <c r="BL53" s="1218" t="s">
        <v>1628</v>
      </c>
    </row>
    <row customHeight="1" ht="11.25">
      <c r="A54" s="1075" t="s">
        <v>1681</v>
      </c>
      <c r="AX54" s="1121" t="s">
        <v>1682</v>
      </c>
      <c r="AZ54" s="1068" t="s">
        <v>1683</v>
      </c>
      <c r="BE54" s="1121">
        <v>2052</v>
      </c>
      <c r="BH54" s="1069" t="s">
        <v>1662</v>
      </c>
      <c r="BJ54" s="1218" t="s">
        <v>1632</v>
      </c>
      <c r="BL54" s="1218" t="s">
        <v>1632</v>
      </c>
    </row>
    <row customHeight="1" ht="11.25">
      <c r="A55" s="1075" t="s">
        <v>1684</v>
      </c>
      <c r="AX55" s="1121" t="s">
        <v>1685</v>
      </c>
      <c r="AZ55" s="1121" t="s">
        <v>1221</v>
      </c>
      <c r="BE55" s="1121">
        <v>2053</v>
      </c>
      <c r="BH55" s="1071" t="s">
        <v>28</v>
      </c>
      <c r="BJ55" s="1218" t="s">
        <v>1054</v>
      </c>
      <c r="BL55" s="1218" t="s">
        <v>1054</v>
      </c>
    </row>
    <row customHeight="1" ht="11.25">
      <c r="A56" s="1075" t="s">
        <v>1686</v>
      </c>
      <c r="D56" s="1119" t="s">
        <v>1687</v>
      </c>
      <c r="E56" s="1096" t="s">
        <v>111</v>
      </c>
      <c r="F56" s="1075" t="s">
        <v>1688</v>
      </c>
      <c r="AX56" s="1121" t="s">
        <v>1689</v>
      </c>
      <c r="AZ56" s="1121" t="s">
        <v>1248</v>
      </c>
      <c r="BE56" s="1121">
        <v>2054</v>
      </c>
      <c r="BH56" s="1071" t="s">
        <v>28</v>
      </c>
      <c r="BJ56" s="1218" t="s">
        <v>1639</v>
      </c>
      <c r="BL56" s="1218" t="s">
        <v>1639</v>
      </c>
    </row>
    <row customHeight="1" ht="11.25">
      <c r="A57" s="1075" t="s">
        <v>1690</v>
      </c>
      <c r="D57" s="1119" t="s">
        <v>1691</v>
      </c>
      <c r="E57" s="1096" t="s">
        <v>111</v>
      </c>
      <c r="F57" s="1075" t="s">
        <v>1688</v>
      </c>
      <c r="AX57" s="1121" t="s">
        <v>1692</v>
      </c>
      <c r="AZ57" s="1121" t="s">
        <v>1283</v>
      </c>
      <c r="BE57" s="1121">
        <v>2055</v>
      </c>
      <c r="BJ57" s="1218" t="s">
        <v>1648</v>
      </c>
      <c r="BL57" s="1218" t="s">
        <v>1648</v>
      </c>
    </row>
    <row customHeight="1" ht="11.25">
      <c r="A58" s="1075" t="s">
        <v>1693</v>
      </c>
      <c r="D58" s="1119" t="s">
        <v>1694</v>
      </c>
      <c r="E58" s="1096" t="s">
        <v>111</v>
      </c>
      <c r="F58" s="1075" t="s">
        <v>1688</v>
      </c>
      <c r="AX58" s="1121" t="s">
        <v>1695</v>
      </c>
      <c r="BE58" s="1121">
        <v>2056</v>
      </c>
      <c r="BJ58" s="1218" t="s">
        <v>1652</v>
      </c>
      <c r="BL58" s="1218" t="s">
        <v>1652</v>
      </c>
    </row>
    <row customHeight="1" ht="11.25">
      <c r="A59" s="1075" t="s">
        <v>1696</v>
      </c>
      <c r="D59" s="1119" t="s">
        <v>131</v>
      </c>
      <c r="E59" s="1096" t="s">
        <v>1584</v>
      </c>
      <c r="F59" s="1075" t="s">
        <v>1697</v>
      </c>
      <c r="AX59" s="1121" t="s">
        <v>1698</v>
      </c>
      <c r="AZ59" s="1068" t="s">
        <v>1699</v>
      </c>
      <c r="BE59" s="1121">
        <v>2057</v>
      </c>
      <c r="BJ59" s="1218" t="s">
        <v>1656</v>
      </c>
      <c r="BL59" s="1218" t="s">
        <v>1656</v>
      </c>
    </row>
    <row customHeight="1" ht="11.25">
      <c r="A60" s="1075" t="s">
        <v>1700</v>
      </c>
      <c r="D60" s="1119" t="s">
        <v>1701</v>
      </c>
      <c r="E60" s="1096" t="s">
        <v>1584</v>
      </c>
      <c r="F60" s="1075" t="s">
        <v>1697</v>
      </c>
      <c r="AX60" s="1121" t="s">
        <v>1702</v>
      </c>
      <c r="AZ60" s="1121" t="s">
        <v>1222</v>
      </c>
      <c r="BE60" s="1121">
        <v>2058</v>
      </c>
      <c r="BJ60" s="1218" t="s">
        <v>1662</v>
      </c>
      <c r="BL60" s="1218" t="s">
        <v>1662</v>
      </c>
    </row>
    <row customHeight="1" ht="11.25">
      <c r="A61" s="1075" t="s">
        <v>1703</v>
      </c>
      <c r="D61" s="1119" t="s">
        <v>1704</v>
      </c>
      <c r="E61" s="1096" t="s">
        <v>1584</v>
      </c>
      <c r="F61" s="1075" t="s">
        <v>1697</v>
      </c>
      <c r="AX61" s="1121" t="s">
        <v>1705</v>
      </c>
      <c r="AZ61" s="1121" t="s">
        <v>1249</v>
      </c>
      <c r="BE61" s="1121">
        <v>2059</v>
      </c>
      <c r="BL61" s="1218" t="s">
        <v>1046</v>
      </c>
    </row>
    <row customHeight="1" ht="11.25">
      <c r="A62" s="1075" t="s">
        <v>1706</v>
      </c>
      <c r="D62" s="1119" t="s">
        <v>130</v>
      </c>
      <c r="E62" s="1096">
        <v>30</v>
      </c>
      <c r="F62" s="1075" t="s">
        <v>1697</v>
      </c>
      <c r="AZ62" s="1121" t="s">
        <v>1284</v>
      </c>
      <c r="BE62" s="1121">
        <v>2060</v>
      </c>
      <c r="BL62" s="1218" t="s">
        <v>1048</v>
      </c>
    </row>
    <row customHeight="1" ht="11.25">
      <c r="A63" s="1075" t="s">
        <v>1707</v>
      </c>
      <c r="D63" s="1119" t="s">
        <v>1708</v>
      </c>
      <c r="E63" s="1096">
        <v>30</v>
      </c>
      <c r="F63" s="1075" t="s">
        <v>1697</v>
      </c>
      <c r="AZ63" s="1121" t="s">
        <v>1315</v>
      </c>
      <c r="BE63" s="1121">
        <v>2061</v>
      </c>
    </row>
    <row customHeight="1" ht="11.25">
      <c r="A64" s="1075" t="s">
        <v>1709</v>
      </c>
      <c r="D64" s="1119" t="s">
        <v>1710</v>
      </c>
      <c r="E64" s="1096">
        <v>30</v>
      </c>
      <c r="F64" s="1075" t="s">
        <v>1697</v>
      </c>
      <c r="AZ64" s="1121" t="s">
        <v>1338</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1223</v>
      </c>
      <c r="BE67" s="1121">
        <v>2065</v>
      </c>
    </row>
    <row customHeight="1" ht="11.25">
      <c r="A68" s="1075" t="s">
        <v>1715</v>
      </c>
      <c r="AZ68" s="1121" t="s">
        <v>1250</v>
      </c>
      <c r="BE68" s="1121">
        <v>2066</v>
      </c>
      <c r="BH68" s="1068" t="s">
        <v>1716</v>
      </c>
      <c r="BJ68" s="1068" t="s">
        <v>1717</v>
      </c>
      <c r="BL68" s="1068" t="s">
        <v>1718</v>
      </c>
      <c r="BN68" s="1068" t="s">
        <v>1719</v>
      </c>
    </row>
    <row customHeight="1" ht="11.25">
      <c r="A69" s="1075" t="s">
        <v>1720</v>
      </c>
      <c r="AZ69" s="1121" t="s">
        <v>1285</v>
      </c>
      <c r="BE69" s="1121">
        <v>2067</v>
      </c>
      <c r="BH69" s="1069" t="s">
        <v>1721</v>
      </c>
      <c r="BI69" s="1118" t="s">
        <v>100</v>
      </c>
      <c r="BJ69" s="1069" t="s">
        <v>1722</v>
      </c>
      <c r="BK69" s="1118" t="s">
        <v>100</v>
      </c>
      <c r="BL69" s="1069" t="s">
        <v>1723</v>
      </c>
      <c r="BM69" s="1071" t="s">
        <v>100</v>
      </c>
      <c r="BN69" s="1069" t="s">
        <v>1724</v>
      </c>
    </row>
    <row customHeight="1" ht="11.25">
      <c r="A70" s="1075" t="s">
        <v>1725</v>
      </c>
      <c r="AZ70" s="1121" t="s">
        <v>1316</v>
      </c>
      <c r="BE70" s="1121">
        <v>2068</v>
      </c>
      <c r="BH70" s="1069" t="s">
        <v>1726</v>
      </c>
      <c r="BJ70" s="1069" t="s">
        <v>1727</v>
      </c>
      <c r="BL70" s="1069" t="s">
        <v>1728</v>
      </c>
      <c r="BN70" s="1069" t="s">
        <v>1729</v>
      </c>
    </row>
    <row customHeight="1" ht="11.25">
      <c r="A71" s="1075" t="s">
        <v>1730</v>
      </c>
      <c r="AZ71" s="1121" t="s">
        <v>1318</v>
      </c>
      <c r="BE71" s="1121">
        <v>2069</v>
      </c>
      <c r="BH71" s="1069" t="s">
        <v>1731</v>
      </c>
      <c r="BI71" s="1118" t="s">
        <v>91</v>
      </c>
      <c r="BJ71" s="1069" t="s">
        <v>1732</v>
      </c>
      <c r="BK71" s="1118" t="s">
        <v>91</v>
      </c>
      <c r="BL71" s="1069" t="s">
        <v>1733</v>
      </c>
      <c r="BM71" s="1071" t="s">
        <v>91</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111</v>
      </c>
      <c r="BJ73" s="1069" t="s">
        <v>1740</v>
      </c>
      <c r="BK73" s="1118" t="s">
        <v>111</v>
      </c>
      <c r="BL73" s="1069" t="s">
        <v>1741</v>
      </c>
      <c r="BM73" s="1071" t="s">
        <v>111</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1232</v>
      </c>
      <c r="BH76" s="1069" t="s">
        <v>1752</v>
      </c>
      <c r="BJ76" s="1069" t="s">
        <v>1753</v>
      </c>
      <c r="BL76" s="1069" t="s">
        <v>1754</v>
      </c>
    </row>
    <row customHeight="1" ht="11.25">
      <c r="A77" s="1075" t="s">
        <v>1755</v>
      </c>
      <c r="AZ77" s="1121" t="s">
        <v>1260</v>
      </c>
    </row>
    <row customHeight="1" ht="11.25">
      <c r="A78" s="1075" t="s">
        <v>1756</v>
      </c>
      <c r="AZ78" s="1121" t="s">
        <v>1292</v>
      </c>
    </row>
    <row customHeight="1" ht="11.25">
      <c r="A79" s="1075" t="s">
        <v>1757</v>
      </c>
      <c r="AZ79" s="1121" t="s">
        <v>1322</v>
      </c>
      <c r="BH79" s="1068" t="s">
        <v>1758</v>
      </c>
      <c r="BJ79" s="1068" t="s">
        <v>1759</v>
      </c>
      <c r="BL79" s="1068" t="s">
        <v>1760</v>
      </c>
    </row>
    <row customHeight="1" ht="11.25">
      <c r="A80" s="1075" t="s">
        <v>1761</v>
      </c>
      <c r="AZ80" s="1121" t="s">
        <v>1343</v>
      </c>
      <c r="BH80" s="1069" t="s">
        <v>1762</v>
      </c>
      <c r="BJ80" s="1069" t="s">
        <v>1763</v>
      </c>
      <c r="BL80" s="1069" t="s">
        <v>1764</v>
      </c>
    </row>
    <row customHeight="1" ht="11.25">
      <c r="A81" s="1075" t="s">
        <v>1765</v>
      </c>
      <c r="AZ81" s="1121" t="s">
        <v>1360</v>
      </c>
      <c r="BH81" s="1069" t="s">
        <v>1766</v>
      </c>
      <c r="BJ81" s="1069" t="s">
        <v>1767</v>
      </c>
      <c r="BL81" s="1069" t="s">
        <v>1768</v>
      </c>
    </row>
    <row customHeight="1" ht="11.25">
      <c r="A82" s="1075" t="s">
        <v>1769</v>
      </c>
      <c r="AZ82" s="1121" t="s">
        <v>1375</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1024</v>
      </c>
    </row>
    <row customHeight="1" ht="11.25">
      <c r="A91" s="1075" t="s">
        <v>1798</v>
      </c>
      <c r="AZ91" s="1121" t="s">
        <v>1060</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577</v>
      </c>
      <c r="BH108" s="1069" t="s">
        <v>1851</v>
      </c>
      <c r="BJ108" s="1069" t="s">
        <v>1852</v>
      </c>
      <c r="BL108" s="1069" t="s">
        <v>1507</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1219</v>
      </c>
    </row>
    <row customHeight="1" ht="11.25">
      <c r="AZ116" s="1902" t="s">
        <v>1840</v>
      </c>
      <c r="BA116" s="1903" t="s">
        <v>1841</v>
      </c>
      <c r="BH116" s="1069" t="s">
        <v>1247</v>
      </c>
    </row>
    <row customHeight="1" ht="11.25">
      <c r="BH117" s="1069" t="s">
        <v>1281</v>
      </c>
    </row>
    <row customHeight="1" ht="11.25">
      <c r="BH118" s="1069"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D0BE-F082-C7AB-F601-0.D7D1F24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489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Алтай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89</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1857</v>
      </c>
      <c r="F13" s="1522" t="s">
        <v>309</v>
      </c>
      <c r="G13" s="475"/>
      <c r="H13" s="1534"/>
      <c r="J13" s="456">
        <v>19</v>
      </c>
    </row>
    <row customHeight="1" ht="19.95">
      <c r="A14" s="503"/>
      <c r="B14" s="503"/>
      <c r="C14" s="458"/>
      <c r="D14" s="1524" t="s">
        <v>714</v>
      </c>
      <c r="E14" s="1525" t="s">
        <v>1858</v>
      </c>
      <c r="F14" s="1527"/>
      <c r="G14" s="1526" t="s">
        <v>1859</v>
      </c>
      <c r="H14" s="1534"/>
      <c r="J14" s="456">
        <v>19</v>
      </c>
    </row>
    <row customHeight="1" ht="19.95">
      <c r="A15" s="503"/>
      <c r="B15" s="503"/>
      <c r="C15" s="458"/>
      <c r="D15" s="1524" t="s">
        <v>310</v>
      </c>
      <c r="E15" s="1525" t="s">
        <v>1860</v>
      </c>
      <c r="F15" s="1527"/>
      <c r="G15" s="1526" t="s">
        <v>1861</v>
      </c>
      <c r="H15" s="1534"/>
      <c r="J15" s="456">
        <v>19</v>
      </c>
    </row>
    <row customHeight="1" ht="24">
      <c r="A16" s="503"/>
      <c r="B16" s="503"/>
      <c r="C16" s="458"/>
      <c r="D16" s="1524" t="s">
        <v>313</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92</v>
      </c>
      <c r="E18" s="1528" t="s">
        <v>1866</v>
      </c>
      <c r="F18" s="1527"/>
      <c r="G18" s="475" t="s">
        <v>1865</v>
      </c>
      <c r="H18" s="1534"/>
      <c r="I18" s="853"/>
      <c r="J18" s="456">
        <v>46</v>
      </c>
    </row>
    <row customHeight="1" ht="23.25">
      <c r="A19" s="503"/>
      <c r="B19" s="503"/>
      <c r="C19" s="458"/>
      <c r="D19" s="1521" t="s">
        <v>111</v>
      </c>
      <c r="E19" s="1528" t="s">
        <v>1867</v>
      </c>
      <c r="F19" s="1522" t="s">
        <v>309</v>
      </c>
      <c r="G19" s="2472" t="s">
        <v>1868</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93</v>
      </c>
      <c r="E22" s="475" t="s">
        <v>1869</v>
      </c>
      <c r="F22" s="1527"/>
      <c r="G22" s="475" t="s">
        <v>1870</v>
      </c>
      <c r="H22" s="1533"/>
      <c r="J22" s="502">
        <v>25</v>
      </c>
    </row>
    <row s="502" customFormat="1" customHeight="1" ht="19.95">
      <c r="A23" s="503"/>
      <c r="B23" s="503"/>
      <c r="C23" s="503"/>
      <c r="D23" s="1521" t="s">
        <v>94</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46F8A-E20D-3B5E-E75D-0.187398D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50</v>
      </c>
      <c r="H1" s="1632" t="s">
        <v>52</v>
      </c>
      <c r="IU1" s="1156" t="s">
        <v>14</v>
      </c>
    </row>
    <row s="1851" customFormat="1" customHeight="1" ht="22.5" hidden="1">
      <c r="A2" s="832"/>
      <c r="B2" s="1161">
        <v>1</v>
      </c>
      <c r="C2" s="1161"/>
      <c r="D2" s="1929" t="s">
        <v>489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89</v>
      </c>
      <c r="F8" s="1541" t="s">
        <v>1873</v>
      </c>
      <c r="G8" s="1541" t="s">
        <v>50</v>
      </c>
      <c r="H8" s="1541" t="s">
        <v>52</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6332C-8917-8D86-5F28-0.79B24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489</v>
      </c>
      <c r="E2" s="1890"/>
      <c r="F2" s="1893" t="str">
        <f>IF(ROIV_INFO_NAME="","",ROIV_INFO_NAME)</f>
        <v>АО "Водоканал"</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6C8C1-B0AC-3CAE-847C-0.D254087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489</v>
      </c>
      <c r="E2" s="1905"/>
      <c r="F2" s="1907" t="str">
        <f>IF(ROIV_INFO_NAME="","",ROIV_INFO_NAME)</f>
        <v>АО "Водоканал"</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89</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13AEF-C27A-CB3E-0B0F-0.91738055}"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489</v>
      </c>
      <c r="E2" s="2128">
        <v>1</v>
      </c>
      <c r="F2" s="2304" t="str">
        <f>IF(region_name="","",region_name)</f>
        <v>Республика Алтай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89</v>
      </c>
      <c r="F11" s="2493" t="s">
        <v>307</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Алтай</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A86F3-58EE-F018-EFE9-0.C74152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89</v>
      </c>
      <c r="E9" s="2210" t="s">
        <v>1891</v>
      </c>
      <c r="F9" s="2210"/>
      <c r="G9" s="2210"/>
      <c r="H9" s="2210"/>
      <c r="I9" s="2210"/>
      <c r="M9" s="122">
        <v>28</v>
      </c>
    </row>
    <row customHeight="1" ht="24">
      <c r="D10" s="2210"/>
      <c r="E10" s="128" t="s">
        <v>1892</v>
      </c>
      <c r="F10" s="128" t="s">
        <v>1893</v>
      </c>
      <c r="G10" s="128" t="s">
        <v>1894</v>
      </c>
      <c r="H10" s="128" t="s">
        <v>393</v>
      </c>
      <c r="I10" s="2210"/>
      <c r="M10" s="122">
        <v>23</v>
      </c>
    </row>
    <row customHeight="1" ht="12" hidden="1">
      <c r="D11" s="88" t="s">
        <v>100</v>
      </c>
      <c r="E11" s="88" t="s">
        <v>92</v>
      </c>
      <c r="F11" s="88" t="s">
        <v>111</v>
      </c>
      <c r="G11" s="88" t="s">
        <v>93</v>
      </c>
      <c r="H11" s="88" t="s">
        <v>94</v>
      </c>
      <c r="I11" s="88" t="s">
        <v>112</v>
      </c>
      <c r="M11" s="122">
        <v>0</v>
      </c>
    </row>
    <row s="1824" customFormat="1" customHeight="1" ht="26.25">
      <c r="A12" s="146" t="s">
        <v>91</v>
      </c>
      <c r="B12" s="126" t="s">
        <v>28</v>
      </c>
      <c r="C12" s="127"/>
      <c r="D12" s="129" t="s">
        <v>100</v>
      </c>
      <c r="E12" s="382"/>
      <c r="F12" s="382"/>
      <c r="G12" s="1735" t="s">
        <v>28</v>
      </c>
      <c r="H12" s="383"/>
      <c r="I12" s="2170" t="s">
        <v>1895</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0B97E-9F13-CF47-8177-0.C4E1AC0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89</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BAC5C-EB0F-89A5-1505-0.CD0604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89</v>
      </c>
      <c r="E9" s="109" t="s">
        <v>290</v>
      </c>
      <c r="M9" s="70">
        <v>16</v>
      </c>
    </row>
    <row customHeight="1" ht="12.75">
      <c r="C10" s="93"/>
      <c r="D10" s="88" t="s">
        <v>100</v>
      </c>
      <c r="E10" s="88" t="s">
        <v>110</v>
      </c>
      <c r="M10" s="70">
        <v>12</v>
      </c>
    </row>
    <row customHeight="1" ht="15" hidden="1">
      <c r="C11" s="93"/>
      <c r="D11" s="114">
        <v>0</v>
      </c>
      <c r="E11" s="150"/>
      <c r="M11" s="70">
        <v>0</v>
      </c>
    </row>
    <row customHeight="1" ht="14.699999999999998">
      <c r="C12" s="93"/>
      <c r="D12" s="110"/>
      <c r="E12" s="108" t="s">
        <v>1899</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844F7-694B-8AC4-04C6-0.A7A62FE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122</v>
      </c>
      <c r="G8" s="2194"/>
      <c r="H8" s="2193" t="s">
        <v>89</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90</v>
      </c>
      <c r="G9" s="2176" t="s">
        <v>128</v>
      </c>
      <c r="H9" s="2195"/>
      <c r="I9" s="2196"/>
      <c r="J9" s="2102"/>
      <c r="K9" s="1560"/>
      <c r="L9" s="2128" t="s">
        <v>291</v>
      </c>
      <c r="M9" s="2102"/>
      <c r="N9" s="2193" t="s">
        <v>89</v>
      </c>
      <c r="O9" s="2194"/>
      <c r="P9" s="2128" t="s">
        <v>129</v>
      </c>
      <c r="Q9" s="1557"/>
      <c r="R9" s="2128" t="s">
        <v>291</v>
      </c>
      <c r="S9" s="2102"/>
      <c r="T9" s="2193" t="s">
        <v>89</v>
      </c>
      <c r="U9" s="2194"/>
      <c r="V9" s="2128" t="s">
        <v>129</v>
      </c>
      <c r="W9" s="1557"/>
      <c r="X9" s="2128" t="s">
        <v>291</v>
      </c>
      <c r="Y9" s="2102"/>
      <c r="Z9" s="2193" t="s">
        <v>89</v>
      </c>
      <c r="AA9" s="2194"/>
      <c r="AB9" s="2128" t="s">
        <v>292</v>
      </c>
      <c r="AC9" s="1557"/>
      <c r="AD9" s="2128" t="s">
        <v>291</v>
      </c>
      <c r="AE9" s="2102"/>
      <c r="AF9" s="2193" t="s">
        <v>89</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100</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DBF11-54E4-B945-22C8-0.95ED872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DB07-11E1-3638-37F7-0.2A3EFA7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489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489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489</v>
      </c>
      <c r="D23" s="2109" t="s">
        <v>100</v>
      </c>
      <c r="E23" s="2110"/>
      <c r="F23" s="2108" t="s">
        <v>19</v>
      </c>
      <c r="G23" s="2558"/>
      <c r="H23" s="2128">
        <v>1</v>
      </c>
      <c r="I23" s="2560" t="str">
        <f>IF(U23="","",INDEX(TERRITORY_MR_LIST,MATCH(U23,TERRITORY_LIST_ID,0)))</f>
        <v/>
      </c>
      <c r="J23" s="2108" t="s">
        <v>19</v>
      </c>
      <c r="K23" s="833"/>
      <c r="L23" s="1783" t="s">
        <v>100</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489</v>
      </c>
      <c r="H29" s="2104">
        <v>1</v>
      </c>
      <c r="I29" s="2563" t="str">
        <f>IF(U29="","",INDEX(TERRITORY_MR_LIST,MATCH(U29,TERRITORY_LIST_ID,0)))</f>
        <v/>
      </c>
      <c r="J29" s="2108" t="s">
        <v>19</v>
      </c>
      <c r="K29" s="833"/>
      <c r="L29" s="1783" t="s">
        <v>100</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489</v>
      </c>
      <c r="L34" s="1730" t="s">
        <v>100</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1917</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1918</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100</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1934</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1934</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1934</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100</v>
      </c>
      <c r="G139" s="2576" t="s">
        <v>28</v>
      </c>
      <c r="H139" s="290"/>
      <c r="I139" s="638" t="s">
        <v>100</v>
      </c>
      <c r="J139" s="1808" t="s">
        <v>1937</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100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100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100</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100</v>
      </c>
      <c r="N154" s="2505" t="str">
        <f>IF(Z154="","",INDEX(TERRITORY_MR_LIST,MATCH(Z154,TERRITORY_LIST_ID,0)))</f>
        <v/>
      </c>
      <c r="O154" s="2186" t="s">
        <v>67</v>
      </c>
      <c r="P154" s="2109"/>
      <c r="Q154" s="2109" t="s">
        <v>100</v>
      </c>
      <c r="R154" s="2503" t="s">
        <v>28</v>
      </c>
      <c r="S154" s="2108" t="s">
        <v>67</v>
      </c>
      <c r="T154" s="1812"/>
      <c r="U154" s="1812" t="s">
        <v>100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229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100</v>
      </c>
      <c r="N160" s="2505" t="str">
        <f>IF(Z160="","",INDEX(TERRITORY_MR_LIST,MATCH(Z160,TERRITORY_LIST_ID,0)))</f>
        <v/>
      </c>
      <c r="O160" s="2186" t="s">
        <v>67</v>
      </c>
      <c r="P160" s="2109"/>
      <c r="Q160" s="2109" t="s">
        <v>100</v>
      </c>
      <c r="R160" s="2503" t="s">
        <v>28</v>
      </c>
      <c r="S160" s="2108" t="s">
        <v>67</v>
      </c>
      <c r="T160" s="1812"/>
      <c r="U160" s="1812" t="s">
        <v>100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229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100</v>
      </c>
      <c r="N165" s="2505" t="str">
        <f>IF(Z165="","",INDEX(TERRITORY_MR_LIST,MATCH(Z165,TERRITORY_LIST_ID,0)))</f>
        <v/>
      </c>
      <c r="O165" s="2186" t="s">
        <v>67</v>
      </c>
      <c r="P165" s="2109"/>
      <c r="Q165" s="2109" t="s">
        <v>100</v>
      </c>
      <c r="R165" s="2503" t="s">
        <v>28</v>
      </c>
      <c r="S165" s="2108" t="s">
        <v>67</v>
      </c>
      <c r="T165" s="1812"/>
      <c r="U165" s="1812" t="s">
        <v>100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229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100</v>
      </c>
      <c r="R169" s="2503" t="s">
        <v>28</v>
      </c>
      <c r="S169" s="2108" t="s">
        <v>67</v>
      </c>
      <c r="T169" s="1812"/>
      <c r="U169" s="1812" t="s">
        <v>100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100</v>
      </c>
      <c r="N176" s="2505" t="str">
        <f>IF(Z176="","",INDEX(TERRITORY_MR_LIST,MATCH(Z176,TERRITORY_LIST_ID,0)))</f>
        <v/>
      </c>
      <c r="O176" s="2186" t="s">
        <v>67</v>
      </c>
      <c r="P176" s="2109"/>
      <c r="Q176" s="2109" t="s">
        <v>100</v>
      </c>
      <c r="R176" s="2503" t="s">
        <v>28</v>
      </c>
      <c r="S176" s="2407" t="s">
        <v>19</v>
      </c>
      <c r="T176" s="1803"/>
      <c r="U176" s="1803" t="s">
        <v>100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229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100</v>
      </c>
      <c r="N182" s="2505" t="str">
        <f>IF(Z182="","",INDEX(TERRITORY_MR_LIST,MATCH(Z182,TERRITORY_LIST_ID,0)))</f>
        <v/>
      </c>
      <c r="O182" s="2186" t="s">
        <v>67</v>
      </c>
      <c r="P182" s="2109"/>
      <c r="Q182" s="2109" t="s">
        <v>100</v>
      </c>
      <c r="R182" s="2503" t="s">
        <v>28</v>
      </c>
      <c r="S182" s="2407" t="s">
        <v>19</v>
      </c>
      <c r="T182" s="1803"/>
      <c r="U182" s="1803" t="s">
        <v>100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229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100</v>
      </c>
      <c r="N187" s="2505" t="str">
        <f>IF(Z187="","",INDEX(TERRITORY_MR_LIST,MATCH(Z187,TERRITORY_LIST_ID,0)))</f>
        <v/>
      </c>
      <c r="O187" s="2186" t="s">
        <v>67</v>
      </c>
      <c r="P187" s="2109"/>
      <c r="Q187" s="2109" t="s">
        <v>100</v>
      </c>
      <c r="R187" s="2503" t="s">
        <v>28</v>
      </c>
      <c r="S187" s="2407" t="s">
        <v>19</v>
      </c>
      <c r="T187" s="1803"/>
      <c r="U187" s="1803" t="s">
        <v>100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229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100</v>
      </c>
      <c r="R191" s="2503" t="s">
        <v>28</v>
      </c>
      <c r="S191" s="2407" t="s">
        <v>19</v>
      </c>
      <c r="T191" s="1803"/>
      <c r="U191" s="1803" t="s">
        <v>100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100</v>
      </c>
      <c r="P202" s="2518"/>
      <c r="Q202" s="1581"/>
      <c r="R202" s="2186" t="s">
        <v>67</v>
      </c>
      <c r="S202" s="2186" t="s">
        <v>67</v>
      </c>
      <c r="T202" s="1856"/>
      <c r="U202" s="2109" t="s">
        <v>100</v>
      </c>
      <c r="V202" s="2525" t="str">
        <f>IF(AK202="","",INDEX(TERRITORY_MR_LIST,MATCH(AK202,TERRITORY_LIST_ID,0)))</f>
        <v/>
      </c>
      <c r="W202" s="1582"/>
      <c r="X202" s="2186" t="s">
        <v>67</v>
      </c>
      <c r="Y202" s="2186" t="s">
        <v>19</v>
      </c>
      <c r="Z202" s="1565"/>
      <c r="AA202" s="2109" t="s">
        <v>100</v>
      </c>
      <c r="AB202" s="2527"/>
      <c r="AC202" s="1583"/>
      <c r="AD202" s="2186" t="s">
        <v>67</v>
      </c>
      <c r="AE202" s="2186" t="s">
        <v>19</v>
      </c>
      <c r="AF202" s="1563"/>
      <c r="AG202" s="1812" t="s">
        <v>100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259D8-AFDB-EC43-66A3-0.994EB39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813</v>
      </c>
      <c r="E1" s="981" t="s">
        <v>859</v>
      </c>
      <c r="F1" s="981" t="s">
        <v>912</v>
      </c>
      <c r="G1" s="981" t="s">
        <v>899</v>
      </c>
      <c r="H1" s="981" t="s">
        <v>1622</v>
      </c>
    </row>
    <row customHeight="1" ht="9">
      <c r="A2" s="984" t="s">
        <v>1948</v>
      </c>
      <c r="B2" s="984"/>
      <c r="C2" s="985" t="str">
        <f>INDEX(TEMPLATE_NUMBER_FORM_LIST,MATCH(TEMPLATE_SPHERE,TEMPLATE_SPHERE_LIST,0))</f>
        <v>10</v>
      </c>
      <c r="D2" s="984" t="s">
        <v>1472</v>
      </c>
      <c r="E2" s="984" t="s">
        <v>149</v>
      </c>
      <c r="F2" s="986" t="s">
        <v>149</v>
      </c>
      <c r="G2" s="984" t="s">
        <v>149</v>
      </c>
      <c r="H2" s="987"/>
    </row>
    <row customHeight="1" ht="63">
      <c r="A3" s="847"/>
      <c r="B3" s="847" t="s">
        <v>100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1950</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1952</v>
      </c>
    </row>
    <row customHeight="1" ht="117">
      <c r="A5" s="847" t="s">
        <v>1953</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1955</v>
      </c>
    </row>
    <row customHeight="1" ht="90">
      <c r="A6" s="847" t="s">
        <v>1956</v>
      </c>
      <c r="B6" s="847" t="s">
        <v>92</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1957</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1160</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2007</v>
      </c>
      <c r="B31" s="847"/>
      <c r="C31" s="985" t="str">
        <f>IF(TEMPLATE_SPHERE="HEAT",D31,IF(TEMPLATE_SPHERE="TKO",H31,E31))</f>
        <v>Форма 1. Информация об организации, осуществляющей холодное водоснабжение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4D55EF-6B94-8273-39E2-0.ED2E42D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813</v>
      </c>
      <c r="D2" s="842" t="s">
        <v>859</v>
      </c>
      <c r="E2" s="842" t="s">
        <v>912</v>
      </c>
      <c r="F2" s="842" t="s">
        <v>899</v>
      </c>
      <c r="G2" s="842" t="s">
        <v>1622</v>
      </c>
      <c r="H2" s="844"/>
      <c r="I2" s="844"/>
      <c r="J2" s="844"/>
      <c r="K2" s="844"/>
      <c r="L2" s="844"/>
      <c r="M2" s="844"/>
      <c r="N2" s="844"/>
      <c r="O2" s="842" t="s">
        <v>813</v>
      </c>
      <c r="P2" s="842" t="s">
        <v>859</v>
      </c>
      <c r="Q2" s="842" t="s">
        <v>899</v>
      </c>
      <c r="R2" s="842" t="s">
        <v>912</v>
      </c>
      <c r="S2" s="842" t="s">
        <v>1622</v>
      </c>
      <c r="T2" s="842" t="s">
        <v>813</v>
      </c>
      <c r="U2" s="842" t="s">
        <v>859</v>
      </c>
      <c r="V2" s="842" t="s">
        <v>899</v>
      </c>
      <c r="W2" s="842" t="s">
        <v>912</v>
      </c>
      <c r="X2" s="842" t="s">
        <v>1622</v>
      </c>
      <c r="Y2" s="842"/>
      <c r="Z2" s="842" t="s">
        <v>813</v>
      </c>
      <c r="AA2" s="851" t="s">
        <v>859</v>
      </c>
      <c r="AB2" s="842" t="s">
        <v>899</v>
      </c>
      <c r="AC2" s="842" t="s">
        <v>912</v>
      </c>
      <c r="AD2" s="842" t="s">
        <v>1622</v>
      </c>
    </row>
    <row customHeight="1" ht="162">
      <c r="A3" s="846" t="s">
        <v>26</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1655</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714</v>
      </c>
      <c r="P20" s="958" t="s">
        <v>714</v>
      </c>
      <c r="Q20" s="958" t="s">
        <v>714</v>
      </c>
      <c r="R20" s="958" t="s">
        <v>714</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741</v>
      </c>
      <c r="R25" s="958" t="s">
        <v>310</v>
      </c>
      <c r="S25" s="958"/>
      <c r="T25" s="965" t="s">
        <v>2061</v>
      </c>
      <c r="U25" s="847" t="s">
        <v>2061</v>
      </c>
      <c r="V25" s="847" t="s">
        <v>2061</v>
      </c>
      <c r="W25" s="847" t="s">
        <v>2061</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730</v>
      </c>
      <c r="P26" s="958" t="s">
        <v>724</v>
      </c>
      <c r="Q26" s="958" t="s">
        <v>2062</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732</v>
      </c>
      <c r="P27" s="958" t="s">
        <v>726</v>
      </c>
      <c r="Q27" s="958" t="s">
        <v>2064</v>
      </c>
      <c r="R27" s="958" t="s">
        <v>726</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734</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741</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743</v>
      </c>
      <c r="P30" s="958" t="s">
        <v>734</v>
      </c>
      <c r="Q30" s="958" t="s">
        <v>743</v>
      </c>
      <c r="R30" s="958" t="s">
        <v>734</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2071</v>
      </c>
      <c r="P31" s="958" t="s">
        <v>737</v>
      </c>
      <c r="Q31" s="958" t="s">
        <v>2071</v>
      </c>
      <c r="R31" s="958" t="s">
        <v>737</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739</v>
      </c>
      <c r="Q32" s="958" t="s">
        <v>2074</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751</v>
      </c>
      <c r="P39" s="958" t="s">
        <v>745</v>
      </c>
      <c r="Q39" s="958" t="s">
        <v>751</v>
      </c>
      <c r="R39" s="958" t="s">
        <v>745</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747</v>
      </c>
      <c r="Q40" s="958" t="s">
        <v>2097</v>
      </c>
      <c r="R40" s="958" t="s">
        <v>747</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2108</v>
      </c>
      <c r="P43" s="958" t="s">
        <v>751</v>
      </c>
      <c r="Q43" s="958" t="s">
        <v>2108</v>
      </c>
      <c r="R43" s="958" t="s">
        <v>751</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2140</v>
      </c>
      <c r="U52" s="844" t="s">
        <v>2141</v>
      </c>
      <c r="V52" s="844" t="s">
        <v>2142</v>
      </c>
      <c r="W52" s="844" t="s">
        <v>2143</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327</v>
      </c>
      <c r="Q53" s="958" t="s">
        <v>327</v>
      </c>
      <c r="R53" s="958" t="s">
        <v>327</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92</v>
      </c>
      <c r="Q54" s="958" t="s">
        <v>92</v>
      </c>
      <c r="R54" s="958" t="s">
        <v>92</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1027</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635</v>
      </c>
      <c r="U60" s="844" t="s">
        <v>635</v>
      </c>
      <c r="V60" s="844" t="s">
        <v>635</v>
      </c>
      <c r="W60" s="844" t="s">
        <v>635</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94</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640</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672</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680</v>
      </c>
      <c r="U89" s="844" t="s">
        <v>680</v>
      </c>
      <c r="V89" s="844" t="s">
        <v>680</v>
      </c>
      <c r="W89" s="844" t="s">
        <v>680</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1466</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2211</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1510</v>
      </c>
      <c r="P99" s="958"/>
      <c r="Q99" s="958"/>
      <c r="R99" s="958"/>
      <c r="S99" s="958"/>
      <c r="T99" s="844" t="s">
        <v>2220</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2225</v>
      </c>
      <c r="D148" s="844" t="s">
        <v>1566</v>
      </c>
      <c r="E148" s="844" t="s">
        <v>1666</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CEE8F-31EE-35FD-8B7B-0.3165598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Минстрой РА</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46006.403333333335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П-07-01/565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https://altai-republic.ru/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89</v>
      </c>
      <c r="M15" s="2210" t="s">
        <v>429</v>
      </c>
      <c r="N15" s="302"/>
      <c r="O15" s="2275" t="s">
        <v>2230</v>
      </c>
      <c r="P15" s="2276"/>
      <c r="Q15" s="2276"/>
      <c r="R15" s="2276"/>
      <c r="S15" s="2276"/>
      <c r="T15" s="2276"/>
      <c r="U15" s="2277"/>
      <c r="V15" s="2278" t="s">
        <v>431</v>
      </c>
      <c r="W15" s="2281" t="s">
        <v>1150</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100</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3133A-3816-A1E6-A94A-0.37602F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EB932-E135-98E7-096C-0.248374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390E8-8E5F-C095-C456-0.0F67F5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F37BE-C54E-AE82-0687-0.096AD2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E3D32-C009-12FD-8F0F-0.4E8897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D538A-3461-DCE5-84AD-0.8892979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89</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100</v>
      </c>
      <c r="E11" s="1013" t="s">
        <v>307</v>
      </c>
      <c r="F11" s="1012" t="str">
        <f>IF(region_name="","",region_name)</f>
        <v>Республика Алтай</v>
      </c>
      <c r="G11" s="1013" t="s">
        <v>308</v>
      </c>
      <c r="H11" s="476"/>
      <c r="J11" s="456">
        <v>0</v>
      </c>
    </row>
    <row customHeight="1" ht="22.5" hidden="1">
      <c r="A12" s="458"/>
      <c r="B12" s="503"/>
      <c r="C12" s="458"/>
      <c r="D12" s="446" t="s">
        <v>100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0411122728</v>
      </c>
      <c r="G14" s="1013" t="s">
        <v>312</v>
      </c>
      <c r="H14" s="476"/>
      <c r="J14" s="456">
        <v>0</v>
      </c>
    </row>
    <row customHeight="1" ht="22.5" hidden="1">
      <c r="A15" s="458"/>
      <c r="B15" s="503"/>
      <c r="C15" s="458"/>
      <c r="D15" s="1010" t="s">
        <v>313</v>
      </c>
      <c r="E15" s="1011" t="s">
        <v>314</v>
      </c>
      <c r="F15" s="1012" t="str">
        <f>IF(kpp="","",kpp)</f>
        <v>041101001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91</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ADF71-F273-5DB4-952F-0.37BA2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AD232-4847-FC3F-A2ED-0.31B459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6E092-16FC-6CB1-E1D1-0.AD876E0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94E12-FCFC-71A4-91DC-0.F84128A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26</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2002</v>
      </c>
      <c r="D5" s="2626" t="s">
        <v>2239</v>
      </c>
      <c r="E5" s="837"/>
    </row>
    <row s="1851" customFormat="1" customHeight="1" ht="11.25">
      <c r="A6" s="2627"/>
      <c r="B6" s="767" t="s">
        <v>1668</v>
      </c>
      <c r="C6" s="754"/>
      <c r="D6" s="765"/>
      <c r="E6" s="837"/>
    </row>
    <row customHeight="1" ht="11.25">
      <c r="A7" s="2628"/>
      <c r="B7" s="767" t="s">
        <v>1675</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91E2E-7BE3-88EF-6469-0.077E39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F0C83-0212-F458-0B65-0.1A5702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70F62-4AD9-BAED-DB99-0.4735FF94}" mc:Ignorable="x14ac xr xr2 xr3">
  <sheetPr>
    <tabColor rgb="FFFFCC99"/>
  </sheetPr>
  <dimension ref="A1:I8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28</v>
      </c>
      <c r="H2" s="1851" t="s">
        <v>28</v>
      </c>
      <c r="I2" s="1851" t="s">
        <v>813</v>
      </c>
    </row>
    <row customHeight="1" ht="11.25">
      <c r="A3" s="1851" t="s">
        <v>2249</v>
      </c>
      <c r="B3" s="1851" t="s">
        <v>16</v>
      </c>
      <c r="C3" s="1851" t="s">
        <v>2254</v>
      </c>
      <c r="D3" s="1851" t="s">
        <v>2255</v>
      </c>
      <c r="E3" s="1851" t="s">
        <v>2256</v>
      </c>
      <c r="F3" s="1851" t="s">
        <v>2257</v>
      </c>
      <c r="G3" s="1851" t="s">
        <v>28</v>
      </c>
      <c r="H3" s="1851" t="s">
        <v>28</v>
      </c>
      <c r="I3" s="1851" t="s">
        <v>813</v>
      </c>
    </row>
    <row customHeight="1" ht="11.25">
      <c r="A4" s="1851" t="s">
        <v>2249</v>
      </c>
      <c r="B4" s="1851" t="s">
        <v>16</v>
      </c>
      <c r="C4" s="1851" t="s">
        <v>2258</v>
      </c>
      <c r="D4" s="1851" t="s">
        <v>2259</v>
      </c>
      <c r="E4" s="1851" t="s">
        <v>2260</v>
      </c>
      <c r="F4" s="1851" t="s">
        <v>53</v>
      </c>
      <c r="G4" s="1851" t="s">
        <v>2261</v>
      </c>
      <c r="H4" s="1851" t="s">
        <v>28</v>
      </c>
      <c r="I4" s="1851" t="s">
        <v>813</v>
      </c>
    </row>
    <row customHeight="1" ht="11.25">
      <c r="A5" s="1851" t="s">
        <v>2249</v>
      </c>
      <c r="B5" s="1851" t="s">
        <v>16</v>
      </c>
      <c r="C5" s="1851" t="s">
        <v>28</v>
      </c>
      <c r="D5" s="1851" t="s">
        <v>2262</v>
      </c>
      <c r="E5" s="1851" t="s">
        <v>2263</v>
      </c>
      <c r="F5" s="1851" t="s">
        <v>53</v>
      </c>
      <c r="G5" s="1851" t="s">
        <v>28</v>
      </c>
      <c r="H5" s="1851" t="s">
        <v>28</v>
      </c>
      <c r="I5" s="1851" t="s">
        <v>813</v>
      </c>
    </row>
    <row customHeight="1" ht="11.25">
      <c r="A6" s="1851" t="s">
        <v>2249</v>
      </c>
      <c r="B6" s="1851" t="s">
        <v>16</v>
      </c>
      <c r="C6" s="1851" t="s">
        <v>2264</v>
      </c>
      <c r="D6" s="1851" t="s">
        <v>2265</v>
      </c>
      <c r="E6" s="1851" t="s">
        <v>2266</v>
      </c>
      <c r="F6" s="1851" t="s">
        <v>2267</v>
      </c>
      <c r="G6" s="1851" t="s">
        <v>2268</v>
      </c>
      <c r="H6" s="1851" t="s">
        <v>28</v>
      </c>
      <c r="I6" s="1851" t="s">
        <v>813</v>
      </c>
    </row>
    <row customHeight="1" ht="11.25">
      <c r="A7" s="1851" t="s">
        <v>2249</v>
      </c>
      <c r="B7" s="1851" t="s">
        <v>16</v>
      </c>
      <c r="C7" s="1851" t="s">
        <v>2269</v>
      </c>
      <c r="D7" s="1851" t="s">
        <v>2270</v>
      </c>
      <c r="E7" s="1851" t="s">
        <v>2271</v>
      </c>
      <c r="F7" s="1851" t="s">
        <v>53</v>
      </c>
      <c r="G7" s="1851" t="s">
        <v>2272</v>
      </c>
      <c r="H7" s="1851" t="s">
        <v>28</v>
      </c>
      <c r="I7" s="1851" t="s">
        <v>813</v>
      </c>
    </row>
    <row customHeight="1" ht="11.25">
      <c r="A8" s="1851" t="s">
        <v>2249</v>
      </c>
      <c r="B8" s="1851" t="s">
        <v>16</v>
      </c>
      <c r="C8" s="1851" t="s">
        <v>2273</v>
      </c>
      <c r="D8" s="1851" t="s">
        <v>2274</v>
      </c>
      <c r="E8" s="1851" t="s">
        <v>2275</v>
      </c>
      <c r="F8" s="1851" t="s">
        <v>2267</v>
      </c>
      <c r="G8" s="1851" t="s">
        <v>2276</v>
      </c>
      <c r="H8" s="1851" t="s">
        <v>28</v>
      </c>
      <c r="I8" s="1851" t="s">
        <v>813</v>
      </c>
    </row>
    <row customHeight="1" ht="11.25">
      <c r="A9" s="1851" t="s">
        <v>2249</v>
      </c>
      <c r="B9" s="1851" t="s">
        <v>16</v>
      </c>
      <c r="C9" s="1851" t="s">
        <v>28</v>
      </c>
      <c r="D9" s="1851" t="s">
        <v>2277</v>
      </c>
      <c r="E9" s="1851" t="s">
        <v>2278</v>
      </c>
      <c r="F9" s="1851" t="s">
        <v>53</v>
      </c>
      <c r="G9" s="1851" t="s">
        <v>28</v>
      </c>
      <c r="H9" s="1851" t="s">
        <v>28</v>
      </c>
      <c r="I9" s="1851" t="s">
        <v>813</v>
      </c>
    </row>
    <row customHeight="1" ht="11.25">
      <c r="A10" s="1851" t="s">
        <v>2249</v>
      </c>
      <c r="B10" s="1851" t="s">
        <v>16</v>
      </c>
      <c r="C10" s="1851" t="s">
        <v>2279</v>
      </c>
      <c r="D10" s="1851" t="s">
        <v>2280</v>
      </c>
      <c r="E10" s="1851" t="s">
        <v>2281</v>
      </c>
      <c r="F10" s="1851" t="s">
        <v>2267</v>
      </c>
      <c r="G10" s="1851" t="s">
        <v>28</v>
      </c>
      <c r="H10" s="1851" t="s">
        <v>28</v>
      </c>
      <c r="I10" s="1851" t="s">
        <v>813</v>
      </c>
    </row>
    <row customHeight="1" ht="11.25">
      <c r="A11" s="1851" t="s">
        <v>2249</v>
      </c>
      <c r="B11" s="1851" t="s">
        <v>16</v>
      </c>
      <c r="C11" s="1851" t="s">
        <v>2282</v>
      </c>
      <c r="D11" s="1851" t="s">
        <v>2283</v>
      </c>
      <c r="E11" s="1851" t="s">
        <v>2284</v>
      </c>
      <c r="F11" s="1851" t="s">
        <v>2267</v>
      </c>
      <c r="G11" s="1851" t="s">
        <v>2285</v>
      </c>
      <c r="H11" s="1851" t="s">
        <v>28</v>
      </c>
      <c r="I11" s="1851" t="s">
        <v>813</v>
      </c>
    </row>
    <row customHeight="1" ht="11.25">
      <c r="A12" s="1851" t="s">
        <v>2249</v>
      </c>
      <c r="B12" s="1851" t="s">
        <v>16</v>
      </c>
      <c r="C12" s="1851" t="s">
        <v>2286</v>
      </c>
      <c r="D12" s="1851" t="s">
        <v>2287</v>
      </c>
      <c r="E12" s="1851" t="s">
        <v>2288</v>
      </c>
      <c r="F12" s="1851" t="s">
        <v>53</v>
      </c>
      <c r="G12" s="1851" t="s">
        <v>2289</v>
      </c>
      <c r="H12" s="1851" t="s">
        <v>28</v>
      </c>
      <c r="I12" s="1851" t="s">
        <v>813</v>
      </c>
    </row>
    <row customHeight="1" ht="11.25">
      <c r="A13" s="1851" t="s">
        <v>2249</v>
      </c>
      <c r="B13" s="1851" t="s">
        <v>16</v>
      </c>
      <c r="C13" s="1851" t="s">
        <v>2290</v>
      </c>
      <c r="D13" s="1851" t="s">
        <v>2291</v>
      </c>
      <c r="E13" s="1851" t="s">
        <v>2292</v>
      </c>
      <c r="F13" s="1851" t="s">
        <v>2293</v>
      </c>
      <c r="G13" s="1851" t="s">
        <v>2294</v>
      </c>
      <c r="H13" s="1851" t="s">
        <v>28</v>
      </c>
      <c r="I13" s="1851" t="s">
        <v>813</v>
      </c>
    </row>
    <row customHeight="1" ht="11.25">
      <c r="A14" s="1851" t="s">
        <v>2249</v>
      </c>
      <c r="B14" s="1851" t="s">
        <v>16</v>
      </c>
      <c r="C14" s="1851" t="s">
        <v>2295</v>
      </c>
      <c r="D14" s="1851" t="s">
        <v>2296</v>
      </c>
      <c r="E14" s="1851" t="s">
        <v>2297</v>
      </c>
      <c r="F14" s="1851" t="s">
        <v>2267</v>
      </c>
      <c r="G14" s="1851" t="s">
        <v>2298</v>
      </c>
      <c r="H14" s="1851" t="s">
        <v>28</v>
      </c>
      <c r="I14" s="1851" t="s">
        <v>813</v>
      </c>
    </row>
    <row customHeight="1" ht="11.25">
      <c r="A15" s="1851" t="s">
        <v>2249</v>
      </c>
      <c r="B15" s="1851" t="s">
        <v>16</v>
      </c>
      <c r="C15" s="1851" t="s">
        <v>2299</v>
      </c>
      <c r="D15" s="1851" t="s">
        <v>2300</v>
      </c>
      <c r="E15" s="1851" t="s">
        <v>2301</v>
      </c>
      <c r="F15" s="1851" t="s">
        <v>2267</v>
      </c>
      <c r="G15" s="1851" t="s">
        <v>28</v>
      </c>
      <c r="H15" s="1851" t="s">
        <v>28</v>
      </c>
      <c r="I15" s="1851" t="s">
        <v>813</v>
      </c>
    </row>
    <row customHeight="1" ht="11.25">
      <c r="A16" s="1851" t="s">
        <v>2249</v>
      </c>
      <c r="B16" s="1851" t="s">
        <v>16</v>
      </c>
      <c r="C16" s="1851" t="s">
        <v>2302</v>
      </c>
      <c r="D16" s="1851" t="s">
        <v>2303</v>
      </c>
      <c r="E16" s="1851" t="s">
        <v>2304</v>
      </c>
      <c r="F16" s="1851" t="s">
        <v>2305</v>
      </c>
      <c r="G16" s="1851" t="s">
        <v>28</v>
      </c>
      <c r="H16" s="1851" t="s">
        <v>28</v>
      </c>
      <c r="I16" s="1851" t="s">
        <v>813</v>
      </c>
    </row>
    <row customHeight="1" ht="11.25">
      <c r="A17" s="1851" t="s">
        <v>2249</v>
      </c>
      <c r="B17" s="1851" t="s">
        <v>16</v>
      </c>
      <c r="C17" s="1851" t="s">
        <v>2306</v>
      </c>
      <c r="D17" s="1851" t="s">
        <v>2307</v>
      </c>
      <c r="E17" s="1851" t="s">
        <v>2308</v>
      </c>
      <c r="F17" s="1851" t="s">
        <v>2267</v>
      </c>
      <c r="G17" s="1851" t="s">
        <v>2309</v>
      </c>
      <c r="H17" s="1851" t="s">
        <v>28</v>
      </c>
      <c r="I17" s="1851" t="s">
        <v>813</v>
      </c>
    </row>
    <row customHeight="1" ht="11.25">
      <c r="A18" s="1851" t="s">
        <v>2249</v>
      </c>
      <c r="B18" s="1851" t="s">
        <v>16</v>
      </c>
      <c r="C18" s="1851" t="s">
        <v>2310</v>
      </c>
      <c r="D18" s="1851" t="s">
        <v>2311</v>
      </c>
      <c r="E18" s="1851" t="s">
        <v>2312</v>
      </c>
      <c r="F18" s="1851" t="s">
        <v>2267</v>
      </c>
      <c r="G18" s="1851" t="s">
        <v>2313</v>
      </c>
      <c r="H18" s="1851" t="s">
        <v>28</v>
      </c>
      <c r="I18" s="1851" t="s">
        <v>813</v>
      </c>
    </row>
    <row customHeight="1" ht="11.25">
      <c r="A19" s="1851" t="s">
        <v>2249</v>
      </c>
      <c r="B19" s="1851" t="s">
        <v>16</v>
      </c>
      <c r="C19" s="1851" t="s">
        <v>2314</v>
      </c>
      <c r="D19" s="1851" t="s">
        <v>2315</v>
      </c>
      <c r="E19" s="1851" t="s">
        <v>2316</v>
      </c>
      <c r="F19" s="1851" t="s">
        <v>2293</v>
      </c>
      <c r="G19" s="1851" t="s">
        <v>28</v>
      </c>
      <c r="H19" s="1851" t="s">
        <v>28</v>
      </c>
      <c r="I19" s="1851" t="s">
        <v>813</v>
      </c>
    </row>
    <row customHeight="1" ht="11.25">
      <c r="A20" s="1851" t="s">
        <v>2249</v>
      </c>
      <c r="B20" s="1851" t="s">
        <v>16</v>
      </c>
      <c r="C20" s="1851" t="s">
        <v>2317</v>
      </c>
      <c r="D20" s="1851" t="s">
        <v>2318</v>
      </c>
      <c r="E20" s="1851" t="s">
        <v>2319</v>
      </c>
      <c r="F20" s="1851" t="s">
        <v>2267</v>
      </c>
      <c r="G20" s="1851" t="s">
        <v>2320</v>
      </c>
      <c r="H20" s="1851" t="s">
        <v>28</v>
      </c>
      <c r="I20" s="1851" t="s">
        <v>813</v>
      </c>
    </row>
    <row customHeight="1" ht="11.25">
      <c r="A21" s="1851" t="s">
        <v>2249</v>
      </c>
      <c r="B21" s="1851" t="s">
        <v>16</v>
      </c>
      <c r="C21" s="1851" t="s">
        <v>2321</v>
      </c>
      <c r="D21" s="1851" t="s">
        <v>2322</v>
      </c>
      <c r="E21" s="1851" t="s">
        <v>2323</v>
      </c>
      <c r="F21" s="1851" t="s">
        <v>53</v>
      </c>
      <c r="G21" s="1851" t="s">
        <v>28</v>
      </c>
      <c r="H21" s="1851" t="s">
        <v>28</v>
      </c>
      <c r="I21" s="1851" t="s">
        <v>813</v>
      </c>
    </row>
    <row customHeight="1" ht="11.25">
      <c r="A22" s="1851" t="s">
        <v>2249</v>
      </c>
      <c r="B22" s="1851" t="s">
        <v>16</v>
      </c>
      <c r="C22" s="1851" t="s">
        <v>2324</v>
      </c>
      <c r="D22" s="1851" t="s">
        <v>2325</v>
      </c>
      <c r="E22" s="1851" t="s">
        <v>2326</v>
      </c>
      <c r="F22" s="1851" t="s">
        <v>53</v>
      </c>
      <c r="G22" s="1851" t="s">
        <v>2327</v>
      </c>
      <c r="H22" s="1851" t="s">
        <v>28</v>
      </c>
      <c r="I22" s="1851" t="s">
        <v>813</v>
      </c>
    </row>
    <row customHeight="1" ht="11.25">
      <c r="A23" s="1851" t="s">
        <v>2249</v>
      </c>
      <c r="B23" s="1851" t="s">
        <v>16</v>
      </c>
      <c r="C23" s="1851" t="s">
        <v>2328</v>
      </c>
      <c r="D23" s="1851" t="s">
        <v>2329</v>
      </c>
      <c r="E23" s="1851" t="s">
        <v>2330</v>
      </c>
      <c r="F23" s="1851" t="s">
        <v>2253</v>
      </c>
      <c r="G23" s="1851" t="s">
        <v>2331</v>
      </c>
      <c r="H23" s="1851" t="s">
        <v>28</v>
      </c>
      <c r="I23" s="1851" t="s">
        <v>813</v>
      </c>
    </row>
    <row customHeight="1" ht="11.25">
      <c r="A24" s="1851" t="s">
        <v>2249</v>
      </c>
      <c r="B24" s="1851" t="s">
        <v>16</v>
      </c>
      <c r="C24" s="1851" t="s">
        <v>2332</v>
      </c>
      <c r="D24" s="1851" t="s">
        <v>2333</v>
      </c>
      <c r="E24" s="1851" t="s">
        <v>2334</v>
      </c>
      <c r="F24" s="1851" t="s">
        <v>2267</v>
      </c>
      <c r="G24" s="1851" t="s">
        <v>2335</v>
      </c>
      <c r="H24" s="1851" t="s">
        <v>28</v>
      </c>
      <c r="I24" s="1851" t="s">
        <v>813</v>
      </c>
    </row>
    <row customHeight="1" ht="11.25">
      <c r="A25" s="1851" t="s">
        <v>2249</v>
      </c>
      <c r="B25" s="1851" t="s">
        <v>16</v>
      </c>
      <c r="C25" s="1851" t="s">
        <v>2336</v>
      </c>
      <c r="D25" s="1851" t="s">
        <v>2337</v>
      </c>
      <c r="E25" s="1851" t="s">
        <v>2338</v>
      </c>
      <c r="F25" s="1851" t="s">
        <v>53</v>
      </c>
      <c r="G25" s="1851" t="s">
        <v>2339</v>
      </c>
      <c r="H25" s="1851" t="s">
        <v>28</v>
      </c>
      <c r="I25" s="1851" t="s">
        <v>813</v>
      </c>
    </row>
    <row customHeight="1" ht="11.25">
      <c r="A26" s="1851" t="s">
        <v>2249</v>
      </c>
      <c r="B26" s="1851" t="s">
        <v>16</v>
      </c>
      <c r="C26" s="1851" t="s">
        <v>2340</v>
      </c>
      <c r="D26" s="1851" t="s">
        <v>2341</v>
      </c>
      <c r="E26" s="1851" t="s">
        <v>2342</v>
      </c>
      <c r="F26" s="1851" t="s">
        <v>53</v>
      </c>
      <c r="G26" s="1851" t="s">
        <v>28</v>
      </c>
      <c r="H26" s="1851" t="s">
        <v>28</v>
      </c>
      <c r="I26" s="1851" t="s">
        <v>813</v>
      </c>
    </row>
    <row customHeight="1" ht="11.25">
      <c r="A27" s="1851" t="s">
        <v>2249</v>
      </c>
      <c r="B27" s="1851" t="s">
        <v>16</v>
      </c>
      <c r="C27" s="1851" t="s">
        <v>2343</v>
      </c>
      <c r="D27" s="1851" t="s">
        <v>2344</v>
      </c>
      <c r="E27" s="1851" t="s">
        <v>2345</v>
      </c>
      <c r="F27" s="1851" t="s">
        <v>2346</v>
      </c>
      <c r="G27" s="1851" t="s">
        <v>2347</v>
      </c>
      <c r="H27" s="1851" t="s">
        <v>28</v>
      </c>
      <c r="I27" s="1851" t="s">
        <v>813</v>
      </c>
    </row>
    <row customHeight="1" ht="11.25">
      <c r="A28" s="1851" t="s">
        <v>2249</v>
      </c>
      <c r="B28" s="1851" t="s">
        <v>16</v>
      </c>
      <c r="C28" s="1851" t="s">
        <v>2348</v>
      </c>
      <c r="D28" s="1851" t="s">
        <v>2349</v>
      </c>
      <c r="E28" s="1851" t="s">
        <v>2350</v>
      </c>
      <c r="F28" s="1851" t="s">
        <v>53</v>
      </c>
      <c r="G28" s="1851" t="s">
        <v>28</v>
      </c>
      <c r="H28" s="1851" t="s">
        <v>28</v>
      </c>
      <c r="I28" s="1851" t="s">
        <v>813</v>
      </c>
    </row>
    <row customHeight="1" ht="11.25">
      <c r="A29" s="1851" t="s">
        <v>2249</v>
      </c>
      <c r="B29" s="1851" t="s">
        <v>16</v>
      </c>
      <c r="C29" s="1851" t="s">
        <v>2351</v>
      </c>
      <c r="D29" s="1851" t="s">
        <v>2352</v>
      </c>
      <c r="E29" s="1851" t="s">
        <v>2353</v>
      </c>
      <c r="F29" s="1851" t="s">
        <v>2267</v>
      </c>
      <c r="G29" s="1851" t="s">
        <v>2354</v>
      </c>
      <c r="H29" s="1851" t="s">
        <v>28</v>
      </c>
      <c r="I29" s="1851" t="s">
        <v>813</v>
      </c>
    </row>
    <row customHeight="1" ht="11.25">
      <c r="A30" s="1851" t="s">
        <v>2249</v>
      </c>
      <c r="B30" s="1851" t="s">
        <v>16</v>
      </c>
      <c r="C30" s="1851" t="s">
        <v>2355</v>
      </c>
      <c r="D30" s="1851" t="s">
        <v>2356</v>
      </c>
      <c r="E30" s="1851" t="s">
        <v>2357</v>
      </c>
      <c r="F30" s="1851" t="s">
        <v>53</v>
      </c>
      <c r="G30" s="1851" t="s">
        <v>28</v>
      </c>
      <c r="H30" s="1851" t="s">
        <v>28</v>
      </c>
      <c r="I30" s="1851" t="s">
        <v>813</v>
      </c>
    </row>
    <row customHeight="1" ht="11.25">
      <c r="A31" s="1851" t="s">
        <v>2249</v>
      </c>
      <c r="B31" s="1851" t="s">
        <v>16</v>
      </c>
      <c r="C31" s="1851" t="s">
        <v>2358</v>
      </c>
      <c r="D31" s="1851" t="s">
        <v>2359</v>
      </c>
      <c r="E31" s="1851" t="s">
        <v>2360</v>
      </c>
      <c r="F31" s="1851" t="s">
        <v>53</v>
      </c>
      <c r="G31" s="1851" t="s">
        <v>2361</v>
      </c>
      <c r="H31" s="1851" t="s">
        <v>28</v>
      </c>
      <c r="I31" s="1851" t="s">
        <v>813</v>
      </c>
    </row>
    <row customHeight="1" ht="11.25">
      <c r="A32" s="1851" t="s">
        <v>2249</v>
      </c>
      <c r="B32" s="1851" t="s">
        <v>16</v>
      </c>
      <c r="C32" s="1851" t="s">
        <v>2362</v>
      </c>
      <c r="D32" s="1851" t="s">
        <v>2363</v>
      </c>
      <c r="E32" s="1851" t="s">
        <v>2364</v>
      </c>
      <c r="F32" s="1851" t="s">
        <v>2267</v>
      </c>
      <c r="G32" s="1851" t="s">
        <v>2365</v>
      </c>
      <c r="H32" s="1851" t="s">
        <v>28</v>
      </c>
      <c r="I32" s="1851" t="s">
        <v>813</v>
      </c>
    </row>
    <row customHeight="1" ht="11.25">
      <c r="A33" s="1851" t="s">
        <v>2249</v>
      </c>
      <c r="B33" s="1851" t="s">
        <v>16</v>
      </c>
      <c r="C33" s="1851" t="s">
        <v>2366</v>
      </c>
      <c r="D33" s="1851" t="s">
        <v>2367</v>
      </c>
      <c r="E33" s="1851" t="s">
        <v>2368</v>
      </c>
      <c r="F33" s="1851" t="s">
        <v>2267</v>
      </c>
      <c r="G33" s="1851" t="s">
        <v>2369</v>
      </c>
      <c r="H33" s="1851" t="s">
        <v>28</v>
      </c>
      <c r="I33" s="1851" t="s">
        <v>813</v>
      </c>
    </row>
    <row customHeight="1" ht="11.25">
      <c r="A34" s="1851" t="s">
        <v>2249</v>
      </c>
      <c r="B34" s="1851" t="s">
        <v>16</v>
      </c>
      <c r="C34" s="1851" t="s">
        <v>2370</v>
      </c>
      <c r="D34" s="1851" t="s">
        <v>2371</v>
      </c>
      <c r="E34" s="1851" t="s">
        <v>2372</v>
      </c>
      <c r="F34" s="1851" t="s">
        <v>53</v>
      </c>
      <c r="G34" s="1851" t="s">
        <v>2373</v>
      </c>
      <c r="H34" s="1851" t="s">
        <v>28</v>
      </c>
      <c r="I34" s="1851" t="s">
        <v>813</v>
      </c>
    </row>
    <row customHeight="1" ht="11.25">
      <c r="A35" s="1851" t="s">
        <v>2249</v>
      </c>
      <c r="B35" s="1851" t="s">
        <v>16</v>
      </c>
      <c r="C35" s="1851" t="s">
        <v>2374</v>
      </c>
      <c r="D35" s="1851" t="s">
        <v>2375</v>
      </c>
      <c r="E35" s="1851" t="s">
        <v>2376</v>
      </c>
      <c r="F35" s="1851" t="s">
        <v>53</v>
      </c>
      <c r="G35" s="1851" t="s">
        <v>28</v>
      </c>
      <c r="H35" s="1851" t="s">
        <v>28</v>
      </c>
      <c r="I35" s="1851" t="s">
        <v>813</v>
      </c>
    </row>
    <row customHeight="1" ht="11.25">
      <c r="A36" s="1851" t="s">
        <v>2249</v>
      </c>
      <c r="B36" s="1851" t="s">
        <v>16</v>
      </c>
      <c r="C36" s="1851" t="s">
        <v>2377</v>
      </c>
      <c r="D36" s="1851" t="s">
        <v>2378</v>
      </c>
      <c r="E36" s="1851" t="s">
        <v>2379</v>
      </c>
      <c r="F36" s="1851" t="s">
        <v>53</v>
      </c>
      <c r="G36" s="1851" t="s">
        <v>2380</v>
      </c>
      <c r="H36" s="1851" t="s">
        <v>28</v>
      </c>
      <c r="I36" s="1851" t="s">
        <v>813</v>
      </c>
    </row>
    <row customHeight="1" ht="11.25">
      <c r="A37" s="1851" t="s">
        <v>2249</v>
      </c>
      <c r="B37" s="1851" t="s">
        <v>16</v>
      </c>
      <c r="C37" s="1851" t="s">
        <v>2381</v>
      </c>
      <c r="D37" s="1851" t="s">
        <v>2382</v>
      </c>
      <c r="E37" s="1851" t="s">
        <v>2383</v>
      </c>
      <c r="F37" s="1851" t="s">
        <v>53</v>
      </c>
      <c r="G37" s="1851" t="s">
        <v>28</v>
      </c>
      <c r="H37" s="1851" t="s">
        <v>28</v>
      </c>
      <c r="I37" s="1851" t="s">
        <v>813</v>
      </c>
    </row>
    <row customHeight="1" ht="11.25">
      <c r="A38" s="1851" t="s">
        <v>2249</v>
      </c>
      <c r="B38" s="1851" t="s">
        <v>16</v>
      </c>
      <c r="C38" s="1851" t="s">
        <v>2258</v>
      </c>
      <c r="D38" s="1851" t="s">
        <v>2259</v>
      </c>
      <c r="E38" s="1851" t="s">
        <v>2260</v>
      </c>
      <c r="F38" s="1851" t="s">
        <v>53</v>
      </c>
      <c r="G38" s="1851" t="s">
        <v>2261</v>
      </c>
      <c r="H38" s="1851" t="s">
        <v>28</v>
      </c>
      <c r="I38" s="1851" t="s">
        <v>899</v>
      </c>
    </row>
    <row customHeight="1" ht="11.25">
      <c r="A39" s="1851" t="s">
        <v>2249</v>
      </c>
      <c r="B39" s="1851" t="s">
        <v>16</v>
      </c>
      <c r="C39" s="1851" t="s">
        <v>28</v>
      </c>
      <c r="D39" s="1851" t="s">
        <v>2262</v>
      </c>
      <c r="E39" s="1851" t="s">
        <v>2263</v>
      </c>
      <c r="F39" s="1851" t="s">
        <v>53</v>
      </c>
      <c r="G39" s="1851" t="s">
        <v>28</v>
      </c>
      <c r="H39" s="1851" t="s">
        <v>28</v>
      </c>
      <c r="I39" s="1851" t="s">
        <v>899</v>
      </c>
    </row>
    <row customHeight="1" ht="11.25">
      <c r="A40" s="1851" t="s">
        <v>2249</v>
      </c>
      <c r="B40" s="1851" t="s">
        <v>16</v>
      </c>
      <c r="C40" s="1851" t="s">
        <v>28</v>
      </c>
      <c r="D40" s="1851" t="s">
        <v>2277</v>
      </c>
      <c r="E40" s="1851" t="s">
        <v>2278</v>
      </c>
      <c r="F40" s="1851" t="s">
        <v>53</v>
      </c>
      <c r="G40" s="1851" t="s">
        <v>28</v>
      </c>
      <c r="H40" s="1851" t="s">
        <v>28</v>
      </c>
      <c r="I40" s="1851" t="s">
        <v>899</v>
      </c>
    </row>
    <row customHeight="1" ht="11.25">
      <c r="A41" s="1851" t="s">
        <v>2249</v>
      </c>
      <c r="B41" s="1851" t="s">
        <v>16</v>
      </c>
      <c r="C41" s="1851" t="s">
        <v>2321</v>
      </c>
      <c r="D41" s="1851" t="s">
        <v>2322</v>
      </c>
      <c r="E41" s="1851" t="s">
        <v>2323</v>
      </c>
      <c r="F41" s="1851" t="s">
        <v>53</v>
      </c>
      <c r="G41" s="1851" t="s">
        <v>28</v>
      </c>
      <c r="H41" s="1851" t="s">
        <v>28</v>
      </c>
      <c r="I41" s="1851" t="s">
        <v>899</v>
      </c>
    </row>
    <row customHeight="1" ht="11.25">
      <c r="A42" s="1851" t="s">
        <v>2249</v>
      </c>
      <c r="B42" s="1851" t="s">
        <v>16</v>
      </c>
      <c r="C42" s="1851" t="s">
        <v>2332</v>
      </c>
      <c r="D42" s="1851" t="s">
        <v>2333</v>
      </c>
      <c r="E42" s="1851" t="s">
        <v>2334</v>
      </c>
      <c r="F42" s="1851" t="s">
        <v>2267</v>
      </c>
      <c r="G42" s="1851" t="s">
        <v>2335</v>
      </c>
      <c r="H42" s="1851" t="s">
        <v>28</v>
      </c>
      <c r="I42" s="1851" t="s">
        <v>899</v>
      </c>
    </row>
    <row customHeight="1" ht="11.25">
      <c r="A43" s="1851" t="s">
        <v>2249</v>
      </c>
      <c r="B43" s="1851" t="s">
        <v>16</v>
      </c>
      <c r="C43" s="1851" t="s">
        <v>2348</v>
      </c>
      <c r="D43" s="1851" t="s">
        <v>2349</v>
      </c>
      <c r="E43" s="1851" t="s">
        <v>2350</v>
      </c>
      <c r="F43" s="1851" t="s">
        <v>53</v>
      </c>
      <c r="G43" s="1851" t="s">
        <v>28</v>
      </c>
      <c r="H43" s="1851" t="s">
        <v>28</v>
      </c>
      <c r="I43" s="1851" t="s">
        <v>899</v>
      </c>
    </row>
    <row customHeight="1" ht="11.25">
      <c r="A44" s="1851" t="s">
        <v>2249</v>
      </c>
      <c r="B44" s="1851" t="s">
        <v>16</v>
      </c>
      <c r="C44" s="1851" t="s">
        <v>2355</v>
      </c>
      <c r="D44" s="1851" t="s">
        <v>2356</v>
      </c>
      <c r="E44" s="1851" t="s">
        <v>2357</v>
      </c>
      <c r="F44" s="1851" t="s">
        <v>53</v>
      </c>
      <c r="G44" s="1851" t="s">
        <v>28</v>
      </c>
      <c r="H44" s="1851" t="s">
        <v>28</v>
      </c>
      <c r="I44" s="1851" t="s">
        <v>899</v>
      </c>
    </row>
    <row customHeight="1" ht="11.25">
      <c r="A45" s="1851" t="s">
        <v>2249</v>
      </c>
      <c r="B45" s="1851" t="s">
        <v>16</v>
      </c>
      <c r="C45" s="1851" t="s">
        <v>2362</v>
      </c>
      <c r="D45" s="1851" t="s">
        <v>2363</v>
      </c>
      <c r="E45" s="1851" t="s">
        <v>2364</v>
      </c>
      <c r="F45" s="1851" t="s">
        <v>2267</v>
      </c>
      <c r="G45" s="1851" t="s">
        <v>2365</v>
      </c>
      <c r="H45" s="1851" t="s">
        <v>28</v>
      </c>
      <c r="I45" s="1851" t="s">
        <v>899</v>
      </c>
    </row>
    <row customHeight="1" ht="11.25">
      <c r="A46" s="1851" t="s">
        <v>2249</v>
      </c>
      <c r="B46" s="1851" t="s">
        <v>16</v>
      </c>
      <c r="C46" s="1851" t="s">
        <v>2250</v>
      </c>
      <c r="D46" s="1851" t="s">
        <v>2251</v>
      </c>
      <c r="E46" s="1851" t="s">
        <v>2252</v>
      </c>
      <c r="F46" s="1851" t="s">
        <v>2253</v>
      </c>
      <c r="G46" s="1851" t="s">
        <v>28</v>
      </c>
      <c r="H46" s="1851" t="s">
        <v>28</v>
      </c>
      <c r="I46" s="1851" t="s">
        <v>859</v>
      </c>
    </row>
    <row customHeight="1" ht="11.25">
      <c r="A47" s="1851" t="s">
        <v>2249</v>
      </c>
      <c r="B47" s="1851" t="s">
        <v>16</v>
      </c>
      <c r="C47" s="1851" t="s">
        <v>13</v>
      </c>
      <c r="D47" s="1851" t="s">
        <v>48</v>
      </c>
      <c r="E47" s="1851" t="s">
        <v>51</v>
      </c>
      <c r="F47" s="1851" t="s">
        <v>53</v>
      </c>
      <c r="G47" s="1851" t="s">
        <v>28</v>
      </c>
      <c r="H47" s="1851" t="s">
        <v>28</v>
      </c>
      <c r="I47" s="1851" t="s">
        <v>859</v>
      </c>
    </row>
    <row customHeight="1" ht="11.25">
      <c r="A48" s="1851" t="s">
        <v>2249</v>
      </c>
      <c r="B48" s="1851" t="s">
        <v>16</v>
      </c>
      <c r="C48" s="1851" t="s">
        <v>2254</v>
      </c>
      <c r="D48" s="1851" t="s">
        <v>2255</v>
      </c>
      <c r="E48" s="1851" t="s">
        <v>2256</v>
      </c>
      <c r="F48" s="1851" t="s">
        <v>2257</v>
      </c>
      <c r="G48" s="1851" t="s">
        <v>28</v>
      </c>
      <c r="H48" s="1851" t="s">
        <v>28</v>
      </c>
      <c r="I48" s="1851" t="s">
        <v>859</v>
      </c>
    </row>
    <row customHeight="1" ht="11.25">
      <c r="A49" s="1851" t="s">
        <v>2249</v>
      </c>
      <c r="B49" s="1851" t="s">
        <v>16</v>
      </c>
      <c r="C49" s="1851" t="s">
        <v>28</v>
      </c>
      <c r="D49" s="1851" t="s">
        <v>2262</v>
      </c>
      <c r="E49" s="1851" t="s">
        <v>2263</v>
      </c>
      <c r="F49" s="1851" t="s">
        <v>53</v>
      </c>
      <c r="G49" s="1851" t="s">
        <v>28</v>
      </c>
      <c r="H49" s="1851" t="s">
        <v>28</v>
      </c>
      <c r="I49" s="1851" t="s">
        <v>859</v>
      </c>
    </row>
    <row customHeight="1" ht="11.25">
      <c r="A50" s="1851" t="s">
        <v>2249</v>
      </c>
      <c r="B50" s="1851" t="s">
        <v>16</v>
      </c>
      <c r="C50" s="1851" t="s">
        <v>2264</v>
      </c>
      <c r="D50" s="1851" t="s">
        <v>2265</v>
      </c>
      <c r="E50" s="1851" t="s">
        <v>2266</v>
      </c>
      <c r="F50" s="1851" t="s">
        <v>2267</v>
      </c>
      <c r="G50" s="1851" t="s">
        <v>2268</v>
      </c>
      <c r="H50" s="1851" t="s">
        <v>28</v>
      </c>
      <c r="I50" s="1851" t="s">
        <v>859</v>
      </c>
    </row>
    <row customHeight="1" ht="11.25">
      <c r="A51" s="1851" t="s">
        <v>2249</v>
      </c>
      <c r="B51" s="1851" t="s">
        <v>16</v>
      </c>
      <c r="C51" s="1851" t="s">
        <v>2269</v>
      </c>
      <c r="D51" s="1851" t="s">
        <v>2270</v>
      </c>
      <c r="E51" s="1851" t="s">
        <v>2271</v>
      </c>
      <c r="F51" s="1851" t="s">
        <v>53</v>
      </c>
      <c r="G51" s="1851" t="s">
        <v>2272</v>
      </c>
      <c r="H51" s="1851" t="s">
        <v>28</v>
      </c>
      <c r="I51" s="1851" t="s">
        <v>859</v>
      </c>
    </row>
    <row customHeight="1" ht="11.25">
      <c r="A52" s="1851" t="s">
        <v>2249</v>
      </c>
      <c r="B52" s="1851" t="s">
        <v>16</v>
      </c>
      <c r="C52" s="1851" t="s">
        <v>2273</v>
      </c>
      <c r="D52" s="1851" t="s">
        <v>2274</v>
      </c>
      <c r="E52" s="1851" t="s">
        <v>2275</v>
      </c>
      <c r="F52" s="1851" t="s">
        <v>2267</v>
      </c>
      <c r="G52" s="1851" t="s">
        <v>2276</v>
      </c>
      <c r="H52" s="1851" t="s">
        <v>28</v>
      </c>
      <c r="I52" s="1851" t="s">
        <v>859</v>
      </c>
    </row>
    <row customHeight="1" ht="11.25">
      <c r="A53" s="1851" t="s">
        <v>2249</v>
      </c>
      <c r="B53" s="1851" t="s">
        <v>16</v>
      </c>
      <c r="C53" s="1851" t="s">
        <v>28</v>
      </c>
      <c r="D53" s="1851" t="s">
        <v>2277</v>
      </c>
      <c r="E53" s="1851" t="s">
        <v>2278</v>
      </c>
      <c r="F53" s="1851" t="s">
        <v>53</v>
      </c>
      <c r="G53" s="1851" t="s">
        <v>28</v>
      </c>
      <c r="H53" s="1851" t="s">
        <v>28</v>
      </c>
      <c r="I53" s="1851" t="s">
        <v>859</v>
      </c>
    </row>
    <row customHeight="1" ht="11.25">
      <c r="A54" s="1851" t="s">
        <v>2249</v>
      </c>
      <c r="B54" s="1851" t="s">
        <v>16</v>
      </c>
      <c r="C54" s="1851" t="s">
        <v>2384</v>
      </c>
      <c r="D54" s="1851" t="s">
        <v>2385</v>
      </c>
      <c r="E54" s="1851" t="s">
        <v>2386</v>
      </c>
      <c r="F54" s="1851" t="s">
        <v>2267</v>
      </c>
      <c r="G54" s="1851" t="s">
        <v>2387</v>
      </c>
      <c r="H54" s="1851" t="s">
        <v>28</v>
      </c>
      <c r="I54" s="1851" t="s">
        <v>859</v>
      </c>
    </row>
    <row customHeight="1" ht="11.25">
      <c r="A55" s="1851" t="s">
        <v>2249</v>
      </c>
      <c r="B55" s="1851" t="s">
        <v>16</v>
      </c>
      <c r="C55" s="1851" t="s">
        <v>2279</v>
      </c>
      <c r="D55" s="1851" t="s">
        <v>2280</v>
      </c>
      <c r="E55" s="1851" t="s">
        <v>2281</v>
      </c>
      <c r="F55" s="1851" t="s">
        <v>2267</v>
      </c>
      <c r="G55" s="1851" t="s">
        <v>28</v>
      </c>
      <c r="H55" s="1851" t="s">
        <v>28</v>
      </c>
      <c r="I55" s="1851" t="s">
        <v>859</v>
      </c>
    </row>
    <row customHeight="1" ht="11.25">
      <c r="A56" s="1851" t="s">
        <v>2249</v>
      </c>
      <c r="B56" s="1851" t="s">
        <v>16</v>
      </c>
      <c r="C56" s="1851" t="s">
        <v>2290</v>
      </c>
      <c r="D56" s="1851" t="s">
        <v>2291</v>
      </c>
      <c r="E56" s="1851" t="s">
        <v>2292</v>
      </c>
      <c r="F56" s="1851" t="s">
        <v>2293</v>
      </c>
      <c r="G56" s="1851" t="s">
        <v>2294</v>
      </c>
      <c r="H56" s="1851" t="s">
        <v>28</v>
      </c>
      <c r="I56" s="1851" t="s">
        <v>859</v>
      </c>
    </row>
    <row customHeight="1" ht="11.25">
      <c r="A57" s="1851" t="s">
        <v>2249</v>
      </c>
      <c r="B57" s="1851" t="s">
        <v>16</v>
      </c>
      <c r="C57" s="1851" t="s">
        <v>2299</v>
      </c>
      <c r="D57" s="1851" t="s">
        <v>2300</v>
      </c>
      <c r="E57" s="1851" t="s">
        <v>2301</v>
      </c>
      <c r="F57" s="1851" t="s">
        <v>2267</v>
      </c>
      <c r="G57" s="1851" t="s">
        <v>28</v>
      </c>
      <c r="H57" s="1851" t="s">
        <v>28</v>
      </c>
      <c r="I57" s="1851" t="s">
        <v>859</v>
      </c>
    </row>
    <row customHeight="1" ht="11.25">
      <c r="A58" s="1851" t="s">
        <v>2249</v>
      </c>
      <c r="B58" s="1851" t="s">
        <v>16</v>
      </c>
      <c r="C58" s="1851" t="s">
        <v>2302</v>
      </c>
      <c r="D58" s="1851" t="s">
        <v>2303</v>
      </c>
      <c r="E58" s="1851" t="s">
        <v>2304</v>
      </c>
      <c r="F58" s="1851" t="s">
        <v>2305</v>
      </c>
      <c r="G58" s="1851" t="s">
        <v>28</v>
      </c>
      <c r="H58" s="1851" t="s">
        <v>28</v>
      </c>
      <c r="I58" s="1851" t="s">
        <v>859</v>
      </c>
    </row>
    <row customHeight="1" ht="11.25">
      <c r="A59" s="1851" t="s">
        <v>2249</v>
      </c>
      <c r="B59" s="1851" t="s">
        <v>16</v>
      </c>
      <c r="C59" s="1851" t="s">
        <v>2306</v>
      </c>
      <c r="D59" s="1851" t="s">
        <v>2307</v>
      </c>
      <c r="E59" s="1851" t="s">
        <v>2308</v>
      </c>
      <c r="F59" s="1851" t="s">
        <v>2267</v>
      </c>
      <c r="G59" s="1851" t="s">
        <v>2309</v>
      </c>
      <c r="H59" s="1851" t="s">
        <v>28</v>
      </c>
      <c r="I59" s="1851" t="s">
        <v>859</v>
      </c>
    </row>
    <row customHeight="1" ht="11.25">
      <c r="A60" s="1851" t="s">
        <v>2249</v>
      </c>
      <c r="B60" s="1851" t="s">
        <v>16</v>
      </c>
      <c r="C60" s="1851" t="s">
        <v>2310</v>
      </c>
      <c r="D60" s="1851" t="s">
        <v>2311</v>
      </c>
      <c r="E60" s="1851" t="s">
        <v>2312</v>
      </c>
      <c r="F60" s="1851" t="s">
        <v>2267</v>
      </c>
      <c r="G60" s="1851" t="s">
        <v>2313</v>
      </c>
      <c r="H60" s="1851" t="s">
        <v>28</v>
      </c>
      <c r="I60" s="1851" t="s">
        <v>859</v>
      </c>
    </row>
    <row customHeight="1" ht="11.25">
      <c r="A61" s="1851" t="s">
        <v>2249</v>
      </c>
      <c r="B61" s="1851" t="s">
        <v>16</v>
      </c>
      <c r="C61" s="1851" t="s">
        <v>2314</v>
      </c>
      <c r="D61" s="1851" t="s">
        <v>2315</v>
      </c>
      <c r="E61" s="1851" t="s">
        <v>2316</v>
      </c>
      <c r="F61" s="1851" t="s">
        <v>2293</v>
      </c>
      <c r="G61" s="1851" t="s">
        <v>28</v>
      </c>
      <c r="H61" s="1851" t="s">
        <v>28</v>
      </c>
      <c r="I61" s="1851" t="s">
        <v>859</v>
      </c>
    </row>
    <row customHeight="1" ht="11.25">
      <c r="A62" s="1851" t="s">
        <v>2249</v>
      </c>
      <c r="B62" s="1851" t="s">
        <v>16</v>
      </c>
      <c r="C62" s="1851" t="s">
        <v>2324</v>
      </c>
      <c r="D62" s="1851" t="s">
        <v>2325</v>
      </c>
      <c r="E62" s="1851" t="s">
        <v>2326</v>
      </c>
      <c r="F62" s="1851" t="s">
        <v>53</v>
      </c>
      <c r="G62" s="1851" t="s">
        <v>2327</v>
      </c>
      <c r="H62" s="1851" t="s">
        <v>28</v>
      </c>
      <c r="I62" s="1851" t="s">
        <v>859</v>
      </c>
    </row>
    <row customHeight="1" ht="11.25">
      <c r="A63" s="1851" t="s">
        <v>2249</v>
      </c>
      <c r="B63" s="1851" t="s">
        <v>16</v>
      </c>
      <c r="C63" s="1851" t="s">
        <v>2328</v>
      </c>
      <c r="D63" s="1851" t="s">
        <v>2329</v>
      </c>
      <c r="E63" s="1851" t="s">
        <v>2330</v>
      </c>
      <c r="F63" s="1851" t="s">
        <v>2253</v>
      </c>
      <c r="G63" s="1851" t="s">
        <v>2331</v>
      </c>
      <c r="H63" s="1851" t="s">
        <v>28</v>
      </c>
      <c r="I63" s="1851" t="s">
        <v>859</v>
      </c>
    </row>
    <row customHeight="1" ht="11.25">
      <c r="A64" s="1851" t="s">
        <v>2249</v>
      </c>
      <c r="B64" s="1851" t="s">
        <v>16</v>
      </c>
      <c r="C64" s="1851" t="s">
        <v>2336</v>
      </c>
      <c r="D64" s="1851" t="s">
        <v>2337</v>
      </c>
      <c r="E64" s="1851" t="s">
        <v>2338</v>
      </c>
      <c r="F64" s="1851" t="s">
        <v>53</v>
      </c>
      <c r="G64" s="1851" t="s">
        <v>2339</v>
      </c>
      <c r="H64" s="1851" t="s">
        <v>28</v>
      </c>
      <c r="I64" s="1851" t="s">
        <v>859</v>
      </c>
    </row>
    <row customHeight="1" ht="11.25">
      <c r="A65" s="1851" t="s">
        <v>2249</v>
      </c>
      <c r="B65" s="1851" t="s">
        <v>16</v>
      </c>
      <c r="C65" s="1851" t="s">
        <v>2340</v>
      </c>
      <c r="D65" s="1851" t="s">
        <v>2341</v>
      </c>
      <c r="E65" s="1851" t="s">
        <v>2342</v>
      </c>
      <c r="F65" s="1851" t="s">
        <v>53</v>
      </c>
      <c r="G65" s="1851" t="s">
        <v>28</v>
      </c>
      <c r="H65" s="1851" t="s">
        <v>28</v>
      </c>
      <c r="I65" s="1851" t="s">
        <v>859</v>
      </c>
    </row>
    <row customHeight="1" ht="11.25">
      <c r="A66" s="1851" t="s">
        <v>2249</v>
      </c>
      <c r="B66" s="1851" t="s">
        <v>16</v>
      </c>
      <c r="C66" s="1851" t="s">
        <v>2388</v>
      </c>
      <c r="D66" s="1851" t="s">
        <v>2389</v>
      </c>
      <c r="E66" s="1851" t="s">
        <v>2390</v>
      </c>
      <c r="F66" s="1851" t="s">
        <v>2391</v>
      </c>
      <c r="G66" s="1851" t="s">
        <v>2392</v>
      </c>
      <c r="H66" s="1851" t="s">
        <v>28</v>
      </c>
      <c r="I66" s="1851" t="s">
        <v>859</v>
      </c>
    </row>
    <row customHeight="1" ht="11.25">
      <c r="A67" s="1851" t="s">
        <v>2249</v>
      </c>
      <c r="B67" s="1851" t="s">
        <v>16</v>
      </c>
      <c r="C67" s="1851" t="s">
        <v>2351</v>
      </c>
      <c r="D67" s="1851" t="s">
        <v>2352</v>
      </c>
      <c r="E67" s="1851" t="s">
        <v>2353</v>
      </c>
      <c r="F67" s="1851" t="s">
        <v>2267</v>
      </c>
      <c r="G67" s="1851" t="s">
        <v>2354</v>
      </c>
      <c r="H67" s="1851" t="s">
        <v>28</v>
      </c>
      <c r="I67" s="1851" t="s">
        <v>859</v>
      </c>
    </row>
    <row customHeight="1" ht="11.25">
      <c r="A68" s="1851" t="s">
        <v>2249</v>
      </c>
      <c r="B68" s="1851" t="s">
        <v>16</v>
      </c>
      <c r="C68" s="1851" t="s">
        <v>2355</v>
      </c>
      <c r="D68" s="1851" t="s">
        <v>2356</v>
      </c>
      <c r="E68" s="1851" t="s">
        <v>2357</v>
      </c>
      <c r="F68" s="1851" t="s">
        <v>53</v>
      </c>
      <c r="G68" s="1851" t="s">
        <v>28</v>
      </c>
      <c r="H68" s="1851" t="s">
        <v>28</v>
      </c>
      <c r="I68" s="1851" t="s">
        <v>859</v>
      </c>
    </row>
    <row customHeight="1" ht="11.25">
      <c r="A69" s="1851" t="s">
        <v>2249</v>
      </c>
      <c r="B69" s="1851" t="s">
        <v>16</v>
      </c>
      <c r="C69" s="1851" t="s">
        <v>2393</v>
      </c>
      <c r="D69" s="1851" t="s">
        <v>2394</v>
      </c>
      <c r="E69" s="1851" t="s">
        <v>2395</v>
      </c>
      <c r="F69" s="1851" t="s">
        <v>2396</v>
      </c>
      <c r="G69" s="1851" t="s">
        <v>2397</v>
      </c>
      <c r="H69" s="1851" t="s">
        <v>28</v>
      </c>
      <c r="I69" s="1851" t="s">
        <v>859</v>
      </c>
    </row>
    <row customHeight="1" ht="11.25">
      <c r="A70" s="1851" t="s">
        <v>2249</v>
      </c>
      <c r="B70" s="1851" t="s">
        <v>16</v>
      </c>
      <c r="C70" s="1851" t="s">
        <v>2398</v>
      </c>
      <c r="D70" s="1851" t="s">
        <v>2399</v>
      </c>
      <c r="E70" s="1851" t="s">
        <v>2400</v>
      </c>
      <c r="F70" s="1851" t="s">
        <v>53</v>
      </c>
      <c r="G70" s="1851" t="s">
        <v>2401</v>
      </c>
      <c r="H70" s="1851" t="s">
        <v>28</v>
      </c>
      <c r="I70" s="1851" t="s">
        <v>859</v>
      </c>
    </row>
    <row customHeight="1" ht="11.25">
      <c r="A71" s="1851" t="s">
        <v>2249</v>
      </c>
      <c r="B71" s="1851" t="s">
        <v>16</v>
      </c>
      <c r="C71" s="1851" t="s">
        <v>2250</v>
      </c>
      <c r="D71" s="1851" t="s">
        <v>2251</v>
      </c>
      <c r="E71" s="1851" t="s">
        <v>2252</v>
      </c>
      <c r="F71" s="1851" t="s">
        <v>2253</v>
      </c>
      <c r="G71" s="1851" t="s">
        <v>28</v>
      </c>
      <c r="H71" s="1851" t="s">
        <v>28</v>
      </c>
      <c r="I71" s="1851" t="s">
        <v>912</v>
      </c>
    </row>
    <row customHeight="1" ht="11.25">
      <c r="A72" s="1851" t="s">
        <v>2249</v>
      </c>
      <c r="B72" s="1851" t="s">
        <v>16</v>
      </c>
      <c r="C72" s="1851" t="s">
        <v>13</v>
      </c>
      <c r="D72" s="1851" t="s">
        <v>48</v>
      </c>
      <c r="E72" s="1851" t="s">
        <v>51</v>
      </c>
      <c r="F72" s="1851" t="s">
        <v>53</v>
      </c>
      <c r="G72" s="1851" t="s">
        <v>28</v>
      </c>
      <c r="H72" s="1851" t="s">
        <v>28</v>
      </c>
      <c r="I72" s="1851" t="s">
        <v>912</v>
      </c>
    </row>
    <row customHeight="1" ht="11.25">
      <c r="A73" s="1851" t="s">
        <v>2249</v>
      </c>
      <c r="B73" s="1851" t="s">
        <v>16</v>
      </c>
      <c r="C73" s="1851" t="s">
        <v>28</v>
      </c>
      <c r="D73" s="1851" t="s">
        <v>2262</v>
      </c>
      <c r="E73" s="1851" t="s">
        <v>2263</v>
      </c>
      <c r="F73" s="1851" t="s">
        <v>53</v>
      </c>
      <c r="G73" s="1851" t="s">
        <v>28</v>
      </c>
      <c r="H73" s="1851" t="s">
        <v>28</v>
      </c>
      <c r="I73" s="1851" t="s">
        <v>912</v>
      </c>
    </row>
    <row customHeight="1" ht="11.25">
      <c r="A74" s="1851" t="s">
        <v>2249</v>
      </c>
      <c r="B74" s="1851" t="s">
        <v>16</v>
      </c>
      <c r="C74" s="1851" t="s">
        <v>28</v>
      </c>
      <c r="D74" s="1851" t="s">
        <v>2277</v>
      </c>
      <c r="E74" s="1851" t="s">
        <v>2278</v>
      </c>
      <c r="F74" s="1851" t="s">
        <v>53</v>
      </c>
      <c r="G74" s="1851" t="s">
        <v>28</v>
      </c>
      <c r="H74" s="1851" t="s">
        <v>28</v>
      </c>
      <c r="I74" s="1851" t="s">
        <v>912</v>
      </c>
    </row>
    <row customHeight="1" ht="11.25">
      <c r="A75" s="1851" t="s">
        <v>2249</v>
      </c>
      <c r="B75" s="1851" t="s">
        <v>16</v>
      </c>
      <c r="C75" s="1851" t="s">
        <v>2402</v>
      </c>
      <c r="D75" s="1851" t="s">
        <v>2403</v>
      </c>
      <c r="E75" s="1851" t="s">
        <v>2404</v>
      </c>
      <c r="F75" s="1851" t="s">
        <v>53</v>
      </c>
      <c r="G75" s="1851" t="s">
        <v>2405</v>
      </c>
      <c r="H75" s="1851" t="s">
        <v>28</v>
      </c>
      <c r="I75" s="1851" t="s">
        <v>1622</v>
      </c>
    </row>
    <row customHeight="1" ht="11.25">
      <c r="A76" s="1851" t="s">
        <v>2249</v>
      </c>
      <c r="B76" s="1851" t="s">
        <v>16</v>
      </c>
      <c r="C76" s="1851" t="s">
        <v>2406</v>
      </c>
      <c r="D76" s="1851" t="s">
        <v>2407</v>
      </c>
      <c r="E76" s="1851" t="s">
        <v>2408</v>
      </c>
      <c r="F76" s="1851" t="s">
        <v>581</v>
      </c>
      <c r="G76" s="1851" t="s">
        <v>2268</v>
      </c>
      <c r="H76" s="1851" t="s">
        <v>28</v>
      </c>
      <c r="I76" s="1851" t="s">
        <v>1622</v>
      </c>
    </row>
    <row customHeight="1" ht="11.25">
      <c r="A77" s="1851" t="s">
        <v>2249</v>
      </c>
      <c r="B77" s="1851" t="s">
        <v>16</v>
      </c>
      <c r="C77" s="1851" t="s">
        <v>2409</v>
      </c>
      <c r="D77" s="1851" t="s">
        <v>2410</v>
      </c>
      <c r="E77" s="1851" t="s">
        <v>2411</v>
      </c>
      <c r="F77" s="1851" t="s">
        <v>581</v>
      </c>
      <c r="G77" s="1851" t="s">
        <v>2412</v>
      </c>
      <c r="H77" s="1851" t="s">
        <v>28</v>
      </c>
      <c r="I77" s="1851" t="s">
        <v>1622</v>
      </c>
    </row>
    <row customHeight="1" ht="11.25">
      <c r="A78" s="1851" t="s">
        <v>2249</v>
      </c>
      <c r="B78" s="1851" t="s">
        <v>16</v>
      </c>
      <c r="C78" s="1851" t="s">
        <v>28</v>
      </c>
      <c r="D78" s="1851" t="s">
        <v>2262</v>
      </c>
      <c r="E78" s="1851" t="s">
        <v>2263</v>
      </c>
      <c r="F78" s="1851" t="s">
        <v>53</v>
      </c>
      <c r="G78" s="1851" t="s">
        <v>28</v>
      </c>
      <c r="H78" s="1851" t="s">
        <v>28</v>
      </c>
      <c r="I78" s="1851" t="s">
        <v>1622</v>
      </c>
    </row>
    <row customHeight="1" ht="11.25">
      <c r="A79" s="1851" t="s">
        <v>2249</v>
      </c>
      <c r="B79" s="1851" t="s">
        <v>16</v>
      </c>
      <c r="C79" s="1851" t="s">
        <v>28</v>
      </c>
      <c r="D79" s="1851" t="s">
        <v>2277</v>
      </c>
      <c r="E79" s="1851" t="s">
        <v>2278</v>
      </c>
      <c r="F79" s="1851" t="s">
        <v>53</v>
      </c>
      <c r="G79" s="1851" t="s">
        <v>28</v>
      </c>
      <c r="H79" s="1851" t="s">
        <v>28</v>
      </c>
      <c r="I79" s="1851" t="s">
        <v>1622</v>
      </c>
    </row>
    <row customHeight="1" ht="11.25">
      <c r="A80" s="1851" t="s">
        <v>2249</v>
      </c>
      <c r="B80" s="1851" t="s">
        <v>16</v>
      </c>
      <c r="C80" s="1851" t="s">
        <v>2290</v>
      </c>
      <c r="D80" s="1851" t="s">
        <v>2291</v>
      </c>
      <c r="E80" s="1851" t="s">
        <v>2292</v>
      </c>
      <c r="F80" s="1851" t="s">
        <v>2293</v>
      </c>
      <c r="G80" s="1851" t="s">
        <v>2294</v>
      </c>
      <c r="H80" s="1851" t="s">
        <v>28</v>
      </c>
      <c r="I80" s="1851" t="s">
        <v>1622</v>
      </c>
    </row>
    <row customHeight="1" ht="11.25">
      <c r="A81" s="1851" t="s">
        <v>2249</v>
      </c>
      <c r="B81" s="1851" t="s">
        <v>16</v>
      </c>
      <c r="C81" s="1851" t="s">
        <v>2413</v>
      </c>
      <c r="D81" s="1851" t="s">
        <v>2329</v>
      </c>
      <c r="E81" s="1851" t="s">
        <v>2414</v>
      </c>
      <c r="F81" s="1851" t="s">
        <v>2267</v>
      </c>
      <c r="G81" s="1851" t="s">
        <v>2415</v>
      </c>
      <c r="H81" s="1851" t="s">
        <v>28</v>
      </c>
      <c r="I81" s="1851" t="s">
        <v>1622</v>
      </c>
    </row>
    <row customHeight="1" ht="11.25">
      <c r="A82" s="1851" t="s">
        <v>2249</v>
      </c>
      <c r="B82" s="1851" t="s">
        <v>16</v>
      </c>
      <c r="C82" s="1851" t="s">
        <v>2416</v>
      </c>
      <c r="D82" s="1851" t="s">
        <v>2417</v>
      </c>
      <c r="E82" s="1851" t="s">
        <v>2418</v>
      </c>
      <c r="F82" s="1851" t="s">
        <v>2267</v>
      </c>
      <c r="G82" s="1851" t="s">
        <v>2419</v>
      </c>
      <c r="H82" s="1851" t="s">
        <v>28</v>
      </c>
      <c r="I82" s="1851" t="s">
        <v>1622</v>
      </c>
    </row>
    <row customHeight="1" ht="11.25">
      <c r="A83" s="1851" t="s">
        <v>2249</v>
      </c>
      <c r="B83" s="1851" t="s">
        <v>16</v>
      </c>
      <c r="C83" s="1851" t="s">
        <v>2388</v>
      </c>
      <c r="D83" s="1851" t="s">
        <v>2389</v>
      </c>
      <c r="E83" s="1851" t="s">
        <v>2390</v>
      </c>
      <c r="F83" s="1851" t="s">
        <v>2391</v>
      </c>
      <c r="G83" s="1851" t="s">
        <v>2392</v>
      </c>
      <c r="H83" s="1851" t="s">
        <v>28</v>
      </c>
      <c r="I83" s="1851" t="s">
        <v>1622</v>
      </c>
    </row>
    <row customHeight="1" ht="11.25">
      <c r="A84" s="1851" t="s">
        <v>2249</v>
      </c>
      <c r="B84" s="1851" t="s">
        <v>16</v>
      </c>
      <c r="C84" s="1851" t="s">
        <v>2420</v>
      </c>
      <c r="D84" s="1851" t="s">
        <v>2421</v>
      </c>
      <c r="E84" s="1851" t="s">
        <v>2422</v>
      </c>
      <c r="F84" s="1851" t="s">
        <v>53</v>
      </c>
      <c r="G84" s="1851" t="s">
        <v>2423</v>
      </c>
      <c r="H84" s="1851" t="s">
        <v>28</v>
      </c>
      <c r="I84" s="1851" t="s">
        <v>1622</v>
      </c>
    </row>
    <row customHeight="1" ht="11.25">
      <c r="A85" s="1851" t="s">
        <v>2249</v>
      </c>
      <c r="B85" s="1851" t="s">
        <v>16</v>
      </c>
      <c r="C85" s="1851" t="s">
        <v>2424</v>
      </c>
      <c r="D85" s="1851" t="s">
        <v>2425</v>
      </c>
      <c r="E85" s="1851" t="s">
        <v>2426</v>
      </c>
      <c r="F85" s="1851" t="s">
        <v>2267</v>
      </c>
      <c r="G85" s="1851" t="s">
        <v>2427</v>
      </c>
      <c r="H85" s="1851" t="s">
        <v>28</v>
      </c>
      <c r="I85" s="1851" t="s">
        <v>1622</v>
      </c>
    </row>
    <row customHeight="1" ht="11.25">
      <c r="A86" s="1851" t="s">
        <v>2249</v>
      </c>
      <c r="B86" s="1851" t="s">
        <v>16</v>
      </c>
      <c r="C86" s="1851" t="s">
        <v>2428</v>
      </c>
      <c r="D86" s="1851" t="s">
        <v>2429</v>
      </c>
      <c r="E86" s="1851" t="s">
        <v>2430</v>
      </c>
      <c r="F86" s="1851" t="s">
        <v>53</v>
      </c>
      <c r="G86" s="1851" t="s">
        <v>2431</v>
      </c>
      <c r="H86" s="1851" t="s">
        <v>28</v>
      </c>
      <c r="I86"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02252-3C8E-622A-F0EB-0.AD882DDA}"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1" width="9.140625"/>
  </cols>
  <sheetData>
    <row customHeight="1" ht="11.25">
      <c r="A1" s="374" t="s">
        <v>2432</v>
      </c>
      <c r="B1" s="65" t="s">
        <v>2433</v>
      </c>
      <c r="C1" s="65" t="s">
        <v>2434</v>
      </c>
      <c r="D1" s="65" t="s">
        <v>2435</v>
      </c>
      <c r="E1" s="61" t="s">
        <v>2436</v>
      </c>
      <c r="F1" s="61" t="s">
        <v>2437</v>
      </c>
      <c r="G1" s="61" t="s">
        <v>2438</v>
      </c>
    </row>
    <row customHeight="1" ht="11.25">
      <c r="A2" s="374" t="s">
        <v>16</v>
      </c>
      <c r="B2" s="0" t="s">
        <v>101</v>
      </c>
      <c r="C2" s="0" t="s">
        <v>102</v>
      </c>
      <c r="D2" s="0" t="s">
        <v>101</v>
      </c>
      <c r="E2" s="0" t="s">
        <v>102</v>
      </c>
      <c r="F2" s="0" t="s">
        <v>2439</v>
      </c>
      <c r="G2" s="0" t="s">
        <v>100</v>
      </c>
    </row>
    <row customHeight="1" ht="11.25">
      <c r="A3" s="374" t="s">
        <v>16</v>
      </c>
      <c r="B3" s="0" t="s">
        <v>2440</v>
      </c>
      <c r="C3" s="0" t="s">
        <v>2441</v>
      </c>
      <c r="D3" s="0" t="s">
        <v>2442</v>
      </c>
      <c r="E3" s="0" t="s">
        <v>2443</v>
      </c>
      <c r="F3" s="0" t="s">
        <v>2444</v>
      </c>
      <c r="G3" s="0" t="s">
        <v>110</v>
      </c>
    </row>
    <row customHeight="1" ht="11.25">
      <c r="A4" s="374" t="s">
        <v>16</v>
      </c>
      <c r="B4" s="0" t="s">
        <v>2440</v>
      </c>
      <c r="C4" s="0" t="s">
        <v>2441</v>
      </c>
      <c r="D4" s="0" t="s">
        <v>2445</v>
      </c>
      <c r="E4" s="0" t="s">
        <v>2446</v>
      </c>
      <c r="F4" s="0" t="s">
        <v>2444</v>
      </c>
      <c r="G4" s="0" t="s">
        <v>91</v>
      </c>
    </row>
    <row customHeight="1" ht="11.25">
      <c r="A5" s="374" t="s">
        <v>16</v>
      </c>
      <c r="B5" s="0" t="s">
        <v>2440</v>
      </c>
      <c r="C5" s="0" t="s">
        <v>2441</v>
      </c>
      <c r="D5" s="0" t="s">
        <v>2447</v>
      </c>
      <c r="E5" s="0" t="s">
        <v>2448</v>
      </c>
      <c r="F5" s="0" t="s">
        <v>2444</v>
      </c>
      <c r="G5" s="0" t="s">
        <v>92</v>
      </c>
    </row>
    <row customHeight="1" ht="11.25">
      <c r="A6" s="374" t="s">
        <v>16</v>
      </c>
      <c r="B6" s="0" t="s">
        <v>2440</v>
      </c>
      <c r="C6" s="0" t="s">
        <v>2441</v>
      </c>
      <c r="D6" s="0" t="s">
        <v>2449</v>
      </c>
      <c r="E6" s="0" t="s">
        <v>2450</v>
      </c>
      <c r="F6" s="0" t="s">
        <v>2444</v>
      </c>
      <c r="G6" s="0" t="s">
        <v>111</v>
      </c>
    </row>
    <row customHeight="1" ht="11.25">
      <c r="A7" s="374" t="s">
        <v>16</v>
      </c>
      <c r="B7" s="0" t="s">
        <v>2440</v>
      </c>
      <c r="C7" s="0" t="s">
        <v>2441</v>
      </c>
      <c r="D7" s="0" t="s">
        <v>2440</v>
      </c>
      <c r="E7" s="0" t="s">
        <v>2441</v>
      </c>
      <c r="F7" s="0" t="s">
        <v>2451</v>
      </c>
      <c r="G7" s="0" t="s">
        <v>93</v>
      </c>
    </row>
    <row customHeight="1" ht="11.25">
      <c r="A8" s="374" t="s">
        <v>16</v>
      </c>
      <c r="B8" s="0" t="s">
        <v>2440</v>
      </c>
      <c r="C8" s="0" t="s">
        <v>2441</v>
      </c>
      <c r="D8" s="0" t="s">
        <v>2452</v>
      </c>
      <c r="E8" s="0" t="s">
        <v>2453</v>
      </c>
      <c r="F8" s="0" t="s">
        <v>2444</v>
      </c>
      <c r="G8" s="0" t="s">
        <v>94</v>
      </c>
    </row>
    <row customHeight="1" ht="11.25">
      <c r="A9" s="374" t="s">
        <v>16</v>
      </c>
      <c r="B9" s="0" t="s">
        <v>2440</v>
      </c>
      <c r="C9" s="0" t="s">
        <v>2441</v>
      </c>
      <c r="D9" s="0" t="s">
        <v>2454</v>
      </c>
      <c r="E9" s="0" t="s">
        <v>2455</v>
      </c>
      <c r="F9" s="0" t="s">
        <v>2444</v>
      </c>
      <c r="G9" s="0" t="s">
        <v>112</v>
      </c>
    </row>
    <row customHeight="1" ht="11.25">
      <c r="A10" s="374" t="s">
        <v>16</v>
      </c>
      <c r="B10" s="0" t="s">
        <v>2440</v>
      </c>
      <c r="C10" s="0" t="s">
        <v>2441</v>
      </c>
      <c r="D10" s="0" t="s">
        <v>2456</v>
      </c>
      <c r="E10" s="0" t="s">
        <v>2457</v>
      </c>
      <c r="F10" s="0" t="s">
        <v>2444</v>
      </c>
      <c r="G10" s="0" t="s">
        <v>148</v>
      </c>
    </row>
    <row customHeight="1" ht="11.25">
      <c r="A11" s="374" t="s">
        <v>16</v>
      </c>
      <c r="B11" s="0" t="s">
        <v>2440</v>
      </c>
      <c r="C11" s="0" t="s">
        <v>2441</v>
      </c>
      <c r="D11" s="0" t="s">
        <v>2458</v>
      </c>
      <c r="E11" s="0" t="s">
        <v>2459</v>
      </c>
      <c r="F11" s="0" t="s">
        <v>2444</v>
      </c>
      <c r="G11" s="0" t="s">
        <v>149</v>
      </c>
    </row>
    <row customHeight="1" ht="11.25">
      <c r="A12" s="374" t="s">
        <v>16</v>
      </c>
      <c r="B12" s="0" t="s">
        <v>2440</v>
      </c>
      <c r="C12" s="0" t="s">
        <v>2441</v>
      </c>
      <c r="D12" s="0" t="s">
        <v>2460</v>
      </c>
      <c r="E12" s="0" t="s">
        <v>2461</v>
      </c>
      <c r="F12" s="0" t="s">
        <v>2444</v>
      </c>
      <c r="G12" s="0" t="s">
        <v>150</v>
      </c>
    </row>
    <row customHeight="1" ht="11.25">
      <c r="A13" s="374" t="s">
        <v>16</v>
      </c>
      <c r="B13" s="0" t="s">
        <v>2440</v>
      </c>
      <c r="C13" s="0" t="s">
        <v>2441</v>
      </c>
      <c r="D13" s="0" t="s">
        <v>2462</v>
      </c>
      <c r="E13" s="0" t="s">
        <v>2463</v>
      </c>
      <c r="F13" s="0" t="s">
        <v>2444</v>
      </c>
      <c r="G13" s="0" t="s">
        <v>151</v>
      </c>
    </row>
    <row customHeight="1" ht="11.25">
      <c r="A14" s="374" t="s">
        <v>16</v>
      </c>
      <c r="B14" s="0" t="s">
        <v>2440</v>
      </c>
      <c r="C14" s="0" t="s">
        <v>2441</v>
      </c>
      <c r="D14" s="0" t="s">
        <v>2464</v>
      </c>
      <c r="E14" s="0" t="s">
        <v>2465</v>
      </c>
      <c r="F14" s="0" t="s">
        <v>2444</v>
      </c>
      <c r="G14" s="0" t="s">
        <v>152</v>
      </c>
    </row>
    <row customHeight="1" ht="11.25">
      <c r="A15" s="374" t="s">
        <v>16</v>
      </c>
      <c r="B15" s="0" t="s">
        <v>2440</v>
      </c>
      <c r="C15" s="0" t="s">
        <v>2441</v>
      </c>
      <c r="D15" s="0" t="s">
        <v>2466</v>
      </c>
      <c r="E15" s="0" t="s">
        <v>2467</v>
      </c>
      <c r="F15" s="0" t="s">
        <v>2444</v>
      </c>
      <c r="G15" s="0" t="s">
        <v>153</v>
      </c>
    </row>
    <row customHeight="1" ht="11.25">
      <c r="A16" s="374" t="s">
        <v>16</v>
      </c>
      <c r="B16" s="0" t="s">
        <v>2468</v>
      </c>
      <c r="C16" s="0" t="s">
        <v>2469</v>
      </c>
      <c r="D16" s="0" t="s">
        <v>2470</v>
      </c>
      <c r="E16" s="0" t="s">
        <v>2471</v>
      </c>
      <c r="F16" s="0" t="s">
        <v>2444</v>
      </c>
      <c r="G16" s="0" t="s">
        <v>1466</v>
      </c>
    </row>
    <row customHeight="1" ht="11.25">
      <c r="A17" s="374" t="s">
        <v>16</v>
      </c>
      <c r="B17" s="0" t="s">
        <v>2468</v>
      </c>
      <c r="C17" s="0" t="s">
        <v>2469</v>
      </c>
      <c r="D17" s="0" t="s">
        <v>2472</v>
      </c>
      <c r="E17" s="0" t="s">
        <v>2473</v>
      </c>
      <c r="F17" s="0" t="s">
        <v>2444</v>
      </c>
      <c r="G17" s="0" t="s">
        <v>1472</v>
      </c>
    </row>
    <row customHeight="1" ht="11.25">
      <c r="A18" s="374" t="s">
        <v>16</v>
      </c>
      <c r="B18" s="0" t="s">
        <v>2468</v>
      </c>
      <c r="C18" s="0" t="s">
        <v>2469</v>
      </c>
      <c r="D18" s="0" t="s">
        <v>2468</v>
      </c>
      <c r="E18" s="0" t="s">
        <v>2469</v>
      </c>
      <c r="F18" s="0" t="s">
        <v>2451</v>
      </c>
      <c r="G18" s="0" t="s">
        <v>1484</v>
      </c>
    </row>
    <row customHeight="1" ht="11.25">
      <c r="A19" s="374" t="s">
        <v>16</v>
      </c>
      <c r="B19" s="0" t="s">
        <v>2468</v>
      </c>
      <c r="C19" s="0" t="s">
        <v>2469</v>
      </c>
      <c r="D19" s="0" t="s">
        <v>2474</v>
      </c>
      <c r="E19" s="0" t="s">
        <v>2475</v>
      </c>
      <c r="F19" s="0" t="s">
        <v>2444</v>
      </c>
      <c r="G19" s="0" t="s">
        <v>1498</v>
      </c>
    </row>
    <row customHeight="1" ht="11.25">
      <c r="A20" s="374" t="s">
        <v>16</v>
      </c>
      <c r="B20" s="0" t="s">
        <v>2468</v>
      </c>
      <c r="C20" s="0" t="s">
        <v>2469</v>
      </c>
      <c r="D20" s="0" t="s">
        <v>2476</v>
      </c>
      <c r="E20" s="0" t="s">
        <v>2477</v>
      </c>
      <c r="F20" s="0" t="s">
        <v>2444</v>
      </c>
      <c r="G20" s="0" t="s">
        <v>1510</v>
      </c>
    </row>
    <row customHeight="1" ht="11.25">
      <c r="A21" s="374" t="s">
        <v>16</v>
      </c>
      <c r="B21" s="0" t="s">
        <v>2468</v>
      </c>
      <c r="C21" s="0" t="s">
        <v>2469</v>
      </c>
      <c r="D21" s="0" t="s">
        <v>2478</v>
      </c>
      <c r="E21" s="0" t="s">
        <v>2479</v>
      </c>
      <c r="F21" s="0" t="s">
        <v>2444</v>
      </c>
      <c r="G21" s="0" t="s">
        <v>1519</v>
      </c>
    </row>
    <row customHeight="1" ht="11.25">
      <c r="A22" s="374" t="s">
        <v>16</v>
      </c>
      <c r="B22" s="0" t="s">
        <v>2468</v>
      </c>
      <c r="C22" s="0" t="s">
        <v>2469</v>
      </c>
      <c r="D22" s="0" t="s">
        <v>2480</v>
      </c>
      <c r="E22" s="0" t="s">
        <v>2481</v>
      </c>
      <c r="F22" s="0" t="s">
        <v>2444</v>
      </c>
      <c r="G22" s="0" t="s">
        <v>1535</v>
      </c>
    </row>
    <row customHeight="1" ht="11.25">
      <c r="A23" s="374" t="s">
        <v>16</v>
      </c>
      <c r="B23" s="0" t="s">
        <v>2482</v>
      </c>
      <c r="C23" s="0" t="s">
        <v>2483</v>
      </c>
      <c r="D23" s="0" t="s">
        <v>2484</v>
      </c>
      <c r="E23" s="0" t="s">
        <v>2485</v>
      </c>
      <c r="F23" s="0" t="s">
        <v>2444</v>
      </c>
      <c r="G23" s="0" t="s">
        <v>1542</v>
      </c>
    </row>
    <row customHeight="1" ht="11.25">
      <c r="A24" s="374" t="s">
        <v>16</v>
      </c>
      <c r="B24" s="0" t="s">
        <v>2482</v>
      </c>
      <c r="C24" s="0" t="s">
        <v>2483</v>
      </c>
      <c r="D24" s="0" t="s">
        <v>2486</v>
      </c>
      <c r="E24" s="0" t="s">
        <v>2487</v>
      </c>
      <c r="F24" s="0" t="s">
        <v>2444</v>
      </c>
      <c r="G24" s="0" t="s">
        <v>1550</v>
      </c>
    </row>
    <row customHeight="1" ht="11.25">
      <c r="A25" s="374" t="s">
        <v>16</v>
      </c>
      <c r="B25" s="0" t="s">
        <v>2482</v>
      </c>
      <c r="C25" s="0" t="s">
        <v>2483</v>
      </c>
      <c r="D25" s="0" t="s">
        <v>2488</v>
      </c>
      <c r="E25" s="0" t="s">
        <v>2489</v>
      </c>
      <c r="F25" s="0" t="s">
        <v>2444</v>
      </c>
      <c r="G25" s="0" t="s">
        <v>1557</v>
      </c>
    </row>
    <row customHeight="1" ht="11.25">
      <c r="A26" s="374" t="s">
        <v>16</v>
      </c>
      <c r="B26" s="0" t="s">
        <v>2482</v>
      </c>
      <c r="C26" s="0" t="s">
        <v>2483</v>
      </c>
      <c r="D26" s="0" t="s">
        <v>2490</v>
      </c>
      <c r="E26" s="0" t="s">
        <v>2491</v>
      </c>
      <c r="F26" s="0" t="s">
        <v>2444</v>
      </c>
      <c r="G26" s="0" t="s">
        <v>1561</v>
      </c>
    </row>
    <row customHeight="1" ht="11.25">
      <c r="A27" s="374" t="s">
        <v>16</v>
      </c>
      <c r="B27" s="0" t="s">
        <v>2482</v>
      </c>
      <c r="C27" s="0" t="s">
        <v>2483</v>
      </c>
      <c r="D27" s="0" t="s">
        <v>2492</v>
      </c>
      <c r="E27" s="0" t="s">
        <v>2493</v>
      </c>
      <c r="F27" s="0" t="s">
        <v>2444</v>
      </c>
      <c r="G27" s="0" t="s">
        <v>1566</v>
      </c>
    </row>
    <row customHeight="1" ht="11.25">
      <c r="A28" s="374" t="s">
        <v>16</v>
      </c>
      <c r="B28" s="0" t="s">
        <v>2482</v>
      </c>
      <c r="C28" s="0" t="s">
        <v>2483</v>
      </c>
      <c r="D28" s="0" t="s">
        <v>2494</v>
      </c>
      <c r="E28" s="0" t="s">
        <v>2495</v>
      </c>
      <c r="F28" s="0" t="s">
        <v>2444</v>
      </c>
      <c r="G28" s="0" t="s">
        <v>1574</v>
      </c>
    </row>
    <row customHeight="1" ht="11.25">
      <c r="A29" s="374" t="s">
        <v>16</v>
      </c>
      <c r="B29" s="0" t="s">
        <v>2482</v>
      </c>
      <c r="C29" s="0" t="s">
        <v>2483</v>
      </c>
      <c r="D29" s="0" t="s">
        <v>2482</v>
      </c>
      <c r="E29" s="0" t="s">
        <v>2483</v>
      </c>
      <c r="F29" s="0" t="s">
        <v>2451</v>
      </c>
      <c r="G29" s="0" t="s">
        <v>1576</v>
      </c>
    </row>
    <row customHeight="1" ht="11.25">
      <c r="A30" s="374" t="s">
        <v>16</v>
      </c>
      <c r="B30" s="0" t="s">
        <v>2482</v>
      </c>
      <c r="C30" s="0" t="s">
        <v>2483</v>
      </c>
      <c r="D30" s="0" t="s">
        <v>2496</v>
      </c>
      <c r="E30" s="0" t="s">
        <v>2497</v>
      </c>
      <c r="F30" s="0" t="s">
        <v>2444</v>
      </c>
      <c r="G30" s="0" t="s">
        <v>1579</v>
      </c>
    </row>
    <row customHeight="1" ht="11.25">
      <c r="A31" s="374" t="s">
        <v>16</v>
      </c>
      <c r="B31" s="0" t="s">
        <v>2482</v>
      </c>
      <c r="C31" s="0" t="s">
        <v>2483</v>
      </c>
      <c r="D31" s="0" t="s">
        <v>2498</v>
      </c>
      <c r="E31" s="0" t="s">
        <v>2499</v>
      </c>
      <c r="F31" s="0" t="s">
        <v>2444</v>
      </c>
      <c r="G31" s="0" t="s">
        <v>1584</v>
      </c>
    </row>
    <row customHeight="1" ht="11.25">
      <c r="A32" s="374" t="s">
        <v>16</v>
      </c>
      <c r="B32" s="0" t="s">
        <v>2482</v>
      </c>
      <c r="C32" s="0" t="s">
        <v>2483</v>
      </c>
      <c r="D32" s="0" t="s">
        <v>2500</v>
      </c>
      <c r="E32" s="0" t="s">
        <v>2501</v>
      </c>
      <c r="F32" s="0" t="s">
        <v>2444</v>
      </c>
      <c r="G32" s="0" t="s">
        <v>1586</v>
      </c>
    </row>
    <row customHeight="1" ht="11.25">
      <c r="A33" s="374" t="s">
        <v>16</v>
      </c>
      <c r="B33" s="0" t="s">
        <v>2482</v>
      </c>
      <c r="C33" s="0" t="s">
        <v>2483</v>
      </c>
      <c r="D33" s="0" t="s">
        <v>2502</v>
      </c>
      <c r="E33" s="0" t="s">
        <v>2503</v>
      </c>
      <c r="F33" s="0" t="s">
        <v>2444</v>
      </c>
      <c r="G33" s="0" t="s">
        <v>1588</v>
      </c>
    </row>
    <row customHeight="1" ht="11.25">
      <c r="A34" s="374" t="s">
        <v>16</v>
      </c>
      <c r="B34" s="0" t="s">
        <v>2504</v>
      </c>
      <c r="C34" s="0" t="s">
        <v>2505</v>
      </c>
      <c r="D34" s="0" t="s">
        <v>2506</v>
      </c>
      <c r="E34" s="0" t="s">
        <v>2507</v>
      </c>
      <c r="F34" s="0" t="s">
        <v>2444</v>
      </c>
      <c r="G34" s="0" t="s">
        <v>1590</v>
      </c>
    </row>
    <row customHeight="1" ht="11.25">
      <c r="A35" s="374" t="s">
        <v>16</v>
      </c>
      <c r="B35" s="0" t="s">
        <v>2504</v>
      </c>
      <c r="C35" s="0" t="s">
        <v>2505</v>
      </c>
      <c r="D35" s="0" t="s">
        <v>2508</v>
      </c>
      <c r="E35" s="0" t="s">
        <v>2509</v>
      </c>
      <c r="F35" s="0" t="s">
        <v>2444</v>
      </c>
      <c r="G35" s="0" t="s">
        <v>1595</v>
      </c>
    </row>
    <row customHeight="1" ht="11.25">
      <c r="A36" s="374" t="s">
        <v>16</v>
      </c>
      <c r="B36" s="0" t="s">
        <v>2504</v>
      </c>
      <c r="C36" s="0" t="s">
        <v>2505</v>
      </c>
      <c r="D36" s="0" t="s">
        <v>2510</v>
      </c>
      <c r="E36" s="0" t="s">
        <v>2511</v>
      </c>
      <c r="F36" s="0" t="s">
        <v>2444</v>
      </c>
      <c r="G36" s="0" t="s">
        <v>1600</v>
      </c>
    </row>
    <row customHeight="1" ht="11.25">
      <c r="A37" s="374" t="s">
        <v>16</v>
      </c>
      <c r="B37" s="0" t="s">
        <v>2504</v>
      </c>
      <c r="C37" s="0" t="s">
        <v>2505</v>
      </c>
      <c r="D37" s="0" t="s">
        <v>2512</v>
      </c>
      <c r="E37" s="0" t="s">
        <v>2513</v>
      </c>
      <c r="F37" s="0" t="s">
        <v>2444</v>
      </c>
      <c r="G37" s="0" t="s">
        <v>1604</v>
      </c>
    </row>
    <row customHeight="1" ht="11.25">
      <c r="A38" s="374" t="s">
        <v>16</v>
      </c>
      <c r="B38" s="0" t="s">
        <v>2504</v>
      </c>
      <c r="C38" s="0" t="s">
        <v>2505</v>
      </c>
      <c r="D38" s="0" t="s">
        <v>2514</v>
      </c>
      <c r="E38" s="0" t="s">
        <v>2515</v>
      </c>
      <c r="F38" s="0" t="s">
        <v>2444</v>
      </c>
      <c r="G38" s="0" t="s">
        <v>1612</v>
      </c>
    </row>
    <row customHeight="1" ht="11.25">
      <c r="A39" s="374" t="s">
        <v>16</v>
      </c>
      <c r="B39" s="0" t="s">
        <v>2504</v>
      </c>
      <c r="C39" s="0" t="s">
        <v>2505</v>
      </c>
      <c r="D39" s="0" t="s">
        <v>2516</v>
      </c>
      <c r="E39" s="0" t="s">
        <v>2517</v>
      </c>
      <c r="F39" s="0" t="s">
        <v>2444</v>
      </c>
      <c r="G39" s="0" t="s">
        <v>1618</v>
      </c>
    </row>
    <row customHeight="1" ht="11.25">
      <c r="A40" s="374" t="s">
        <v>16</v>
      </c>
      <c r="B40" s="0" t="s">
        <v>2504</v>
      </c>
      <c r="C40" s="0" t="s">
        <v>2505</v>
      </c>
      <c r="D40" s="0" t="s">
        <v>2518</v>
      </c>
      <c r="E40" s="0" t="s">
        <v>2519</v>
      </c>
      <c r="F40" s="0" t="s">
        <v>2444</v>
      </c>
      <c r="G40" s="0" t="s">
        <v>1623</v>
      </c>
    </row>
    <row customHeight="1" ht="11.25">
      <c r="A41" s="374" t="s">
        <v>16</v>
      </c>
      <c r="B41" s="0" t="s">
        <v>2504</v>
      </c>
      <c r="C41" s="0" t="s">
        <v>2505</v>
      </c>
      <c r="D41" s="0" t="s">
        <v>2520</v>
      </c>
      <c r="E41" s="0" t="s">
        <v>2521</v>
      </c>
      <c r="F41" s="0" t="s">
        <v>2444</v>
      </c>
      <c r="G41" s="0" t="s">
        <v>1627</v>
      </c>
    </row>
    <row customHeight="1" ht="11.25">
      <c r="A42" s="374" t="s">
        <v>16</v>
      </c>
      <c r="B42" s="0" t="s">
        <v>2504</v>
      </c>
      <c r="C42" s="0" t="s">
        <v>2505</v>
      </c>
      <c r="D42" s="0" t="s">
        <v>2504</v>
      </c>
      <c r="E42" s="0" t="s">
        <v>2505</v>
      </c>
      <c r="F42" s="0" t="s">
        <v>2451</v>
      </c>
      <c r="G42" s="0" t="s">
        <v>1630</v>
      </c>
    </row>
    <row customHeight="1" ht="11.25">
      <c r="A43" s="374" t="s">
        <v>16</v>
      </c>
      <c r="B43" s="0" t="s">
        <v>2504</v>
      </c>
      <c r="C43" s="0" t="s">
        <v>2505</v>
      </c>
      <c r="D43" s="0" t="s">
        <v>2522</v>
      </c>
      <c r="E43" s="0" t="s">
        <v>2523</v>
      </c>
      <c r="F43" s="0" t="s">
        <v>2444</v>
      </c>
      <c r="G43" s="0" t="s">
        <v>1637</v>
      </c>
    </row>
    <row customHeight="1" ht="11.25">
      <c r="A44" s="374" t="s">
        <v>16</v>
      </c>
      <c r="B44" s="0" t="s">
        <v>2524</v>
      </c>
      <c r="C44" s="0" t="s">
        <v>2525</v>
      </c>
      <c r="D44" s="0" t="s">
        <v>2526</v>
      </c>
      <c r="E44" s="0" t="s">
        <v>2527</v>
      </c>
      <c r="F44" s="0" t="s">
        <v>2444</v>
      </c>
      <c r="G44" s="0" t="s">
        <v>1646</v>
      </c>
    </row>
    <row customHeight="1" ht="11.25">
      <c r="A45" s="374" t="s">
        <v>16</v>
      </c>
      <c r="B45" s="0" t="s">
        <v>2524</v>
      </c>
      <c r="C45" s="0" t="s">
        <v>2525</v>
      </c>
      <c r="D45" s="0" t="s">
        <v>2528</v>
      </c>
      <c r="E45" s="0" t="s">
        <v>2529</v>
      </c>
      <c r="F45" s="0" t="s">
        <v>2444</v>
      </c>
      <c r="G45" s="0" t="s">
        <v>1651</v>
      </c>
    </row>
    <row customHeight="1" ht="11.25">
      <c r="A46" s="374" t="s">
        <v>16</v>
      </c>
      <c r="B46" s="0" t="s">
        <v>2524</v>
      </c>
      <c r="C46" s="0" t="s">
        <v>2525</v>
      </c>
      <c r="D46" s="0" t="s">
        <v>2530</v>
      </c>
      <c r="E46" s="0" t="s">
        <v>2531</v>
      </c>
      <c r="F46" s="0" t="s">
        <v>2444</v>
      </c>
      <c r="G46" s="0" t="s">
        <v>1655</v>
      </c>
    </row>
    <row customHeight="1" ht="11.25">
      <c r="A47" s="374" t="s">
        <v>16</v>
      </c>
      <c r="B47" s="0" t="s">
        <v>2524</v>
      </c>
      <c r="C47" s="0" t="s">
        <v>2525</v>
      </c>
      <c r="D47" s="0" t="s">
        <v>2524</v>
      </c>
      <c r="E47" s="0" t="s">
        <v>2525</v>
      </c>
      <c r="F47" s="0" t="s">
        <v>2451</v>
      </c>
      <c r="G47" s="0" t="s">
        <v>1661</v>
      </c>
    </row>
    <row customHeight="1" ht="11.25">
      <c r="A48" s="374" t="s">
        <v>16</v>
      </c>
      <c r="B48" s="0" t="s">
        <v>2524</v>
      </c>
      <c r="C48" s="0" t="s">
        <v>2525</v>
      </c>
      <c r="D48" s="0" t="s">
        <v>2532</v>
      </c>
      <c r="E48" s="0" t="s">
        <v>2533</v>
      </c>
      <c r="F48" s="0" t="s">
        <v>2444</v>
      </c>
      <c r="G48" s="0" t="s">
        <v>1666</v>
      </c>
    </row>
    <row customHeight="1" ht="11.25">
      <c r="A49" s="374" t="s">
        <v>16</v>
      </c>
      <c r="B49" s="0" t="s">
        <v>2524</v>
      </c>
      <c r="C49" s="0" t="s">
        <v>2525</v>
      </c>
      <c r="D49" s="0" t="s">
        <v>2534</v>
      </c>
      <c r="E49" s="0" t="s">
        <v>2535</v>
      </c>
      <c r="F49" s="0" t="s">
        <v>2444</v>
      </c>
      <c r="G49" s="0" t="s">
        <v>1669</v>
      </c>
    </row>
    <row customHeight="1" ht="11.25">
      <c r="A50" s="374" t="s">
        <v>16</v>
      </c>
      <c r="B50" s="0" t="s">
        <v>2524</v>
      </c>
      <c r="C50" s="0" t="s">
        <v>2525</v>
      </c>
      <c r="D50" s="0" t="s">
        <v>2536</v>
      </c>
      <c r="E50" s="0" t="s">
        <v>2537</v>
      </c>
      <c r="F50" s="0" t="s">
        <v>2444</v>
      </c>
      <c r="G50" s="0" t="s">
        <v>1673</v>
      </c>
    </row>
    <row customHeight="1" ht="11.25">
      <c r="A51" s="374" t="s">
        <v>16</v>
      </c>
      <c r="B51" s="0" t="s">
        <v>2524</v>
      </c>
      <c r="C51" s="0" t="s">
        <v>2525</v>
      </c>
      <c r="D51" s="0" t="s">
        <v>2538</v>
      </c>
      <c r="E51" s="0" t="s">
        <v>2539</v>
      </c>
      <c r="F51" s="0" t="s">
        <v>2444</v>
      </c>
      <c r="G51" s="0" t="s">
        <v>1676</v>
      </c>
    </row>
    <row customHeight="1" ht="11.25">
      <c r="A52" s="374" t="s">
        <v>16</v>
      </c>
      <c r="B52" s="0" t="s">
        <v>2540</v>
      </c>
      <c r="C52" s="0" t="s">
        <v>2541</v>
      </c>
      <c r="D52" s="0" t="s">
        <v>2542</v>
      </c>
      <c r="E52" s="0" t="s">
        <v>2543</v>
      </c>
      <c r="F52" s="0" t="s">
        <v>2444</v>
      </c>
      <c r="G52" s="0" t="s">
        <v>1680</v>
      </c>
    </row>
    <row customHeight="1" ht="11.25">
      <c r="A53" s="374" t="s">
        <v>16</v>
      </c>
      <c r="B53" s="0" t="s">
        <v>2540</v>
      </c>
      <c r="C53" s="0" t="s">
        <v>2541</v>
      </c>
      <c r="D53" s="0" t="s">
        <v>2544</v>
      </c>
      <c r="E53" s="0" t="s">
        <v>2545</v>
      </c>
      <c r="F53" s="0" t="s">
        <v>2444</v>
      </c>
      <c r="G53" s="0" t="s">
        <v>1682</v>
      </c>
    </row>
    <row customHeight="1" ht="11.25">
      <c r="A54" s="374" t="s">
        <v>16</v>
      </c>
      <c r="B54" s="0" t="s">
        <v>2540</v>
      </c>
      <c r="C54" s="0" t="s">
        <v>2541</v>
      </c>
      <c r="D54" s="0" t="s">
        <v>2546</v>
      </c>
      <c r="E54" s="0" t="s">
        <v>2547</v>
      </c>
      <c r="F54" s="0" t="s">
        <v>2444</v>
      </c>
      <c r="G54" s="0" t="s">
        <v>1685</v>
      </c>
    </row>
    <row customHeight="1" ht="11.25">
      <c r="A55" s="374" t="s">
        <v>16</v>
      </c>
      <c r="B55" s="0" t="s">
        <v>2540</v>
      </c>
      <c r="C55" s="0" t="s">
        <v>2541</v>
      </c>
      <c r="D55" s="0" t="s">
        <v>2548</v>
      </c>
      <c r="E55" s="0" t="s">
        <v>2549</v>
      </c>
      <c r="F55" s="0" t="s">
        <v>2444</v>
      </c>
      <c r="G55" s="0" t="s">
        <v>1689</v>
      </c>
    </row>
    <row customHeight="1" ht="11.25">
      <c r="A56" s="374" t="s">
        <v>16</v>
      </c>
      <c r="B56" s="0" t="s">
        <v>2540</v>
      </c>
      <c r="C56" s="0" t="s">
        <v>2541</v>
      </c>
      <c r="D56" s="0" t="s">
        <v>2550</v>
      </c>
      <c r="E56" s="0" t="s">
        <v>2551</v>
      </c>
      <c r="F56" s="0" t="s">
        <v>2444</v>
      </c>
      <c r="G56" s="0" t="s">
        <v>1692</v>
      </c>
    </row>
    <row customHeight="1" ht="11.25">
      <c r="A57" s="374" t="s">
        <v>16</v>
      </c>
      <c r="B57" s="0" t="s">
        <v>2540</v>
      </c>
      <c r="C57" s="0" t="s">
        <v>2541</v>
      </c>
      <c r="D57" s="0" t="s">
        <v>2552</v>
      </c>
      <c r="E57" s="0" t="s">
        <v>2553</v>
      </c>
      <c r="F57" s="0" t="s">
        <v>2444</v>
      </c>
      <c r="G57" s="0" t="s">
        <v>1695</v>
      </c>
    </row>
    <row customHeight="1" ht="11.25">
      <c r="A58" s="374" t="s">
        <v>16</v>
      </c>
      <c r="B58" s="0" t="s">
        <v>2540</v>
      </c>
      <c r="C58" s="0" t="s">
        <v>2541</v>
      </c>
      <c r="D58" s="0" t="s">
        <v>2540</v>
      </c>
      <c r="E58" s="0" t="s">
        <v>2541</v>
      </c>
      <c r="F58" s="0" t="s">
        <v>2451</v>
      </c>
      <c r="G58" s="0" t="s">
        <v>1698</v>
      </c>
    </row>
    <row customHeight="1" ht="11.25">
      <c r="A59" s="374" t="s">
        <v>16</v>
      </c>
      <c r="B59" s="0" t="s">
        <v>2540</v>
      </c>
      <c r="C59" s="0" t="s">
        <v>2541</v>
      </c>
      <c r="D59" s="0" t="s">
        <v>2554</v>
      </c>
      <c r="E59" s="0" t="s">
        <v>2555</v>
      </c>
      <c r="F59" s="0" t="s">
        <v>2444</v>
      </c>
      <c r="G59" s="0" t="s">
        <v>1702</v>
      </c>
    </row>
    <row customHeight="1" ht="11.25">
      <c r="A60" s="374" t="s">
        <v>16</v>
      </c>
      <c r="B60" s="0" t="s">
        <v>2540</v>
      </c>
      <c r="C60" s="0" t="s">
        <v>2541</v>
      </c>
      <c r="D60" s="0" t="s">
        <v>2556</v>
      </c>
      <c r="E60" s="0" t="s">
        <v>2557</v>
      </c>
      <c r="F60" s="0" t="s">
        <v>2444</v>
      </c>
      <c r="G60" s="0" t="s">
        <v>1705</v>
      </c>
    </row>
    <row customHeight="1" ht="11.25">
      <c r="A61" s="374" t="s">
        <v>16</v>
      </c>
      <c r="B61" s="0" t="s">
        <v>2540</v>
      </c>
      <c r="C61" s="0" t="s">
        <v>2541</v>
      </c>
      <c r="D61" s="0" t="s">
        <v>2558</v>
      </c>
      <c r="E61" s="0" t="s">
        <v>2559</v>
      </c>
      <c r="F61" s="0" t="s">
        <v>2444</v>
      </c>
      <c r="G61" s="0" t="s">
        <v>2560</v>
      </c>
    </row>
    <row customHeight="1" ht="11.25">
      <c r="A62" s="374" t="s">
        <v>16</v>
      </c>
      <c r="B62" s="0" t="s">
        <v>2540</v>
      </c>
      <c r="C62" s="0" t="s">
        <v>2541</v>
      </c>
      <c r="D62" s="0" t="s">
        <v>2561</v>
      </c>
      <c r="E62" s="0" t="s">
        <v>2562</v>
      </c>
      <c r="F62" s="0" t="s">
        <v>2444</v>
      </c>
      <c r="G62" s="0" t="s">
        <v>2563</v>
      </c>
    </row>
    <row customHeight="1" ht="11.25">
      <c r="A63" s="374" t="s">
        <v>16</v>
      </c>
      <c r="B63" s="0" t="s">
        <v>2540</v>
      </c>
      <c r="C63" s="0" t="s">
        <v>2541</v>
      </c>
      <c r="D63" s="0" t="s">
        <v>2564</v>
      </c>
      <c r="E63" s="0" t="s">
        <v>2565</v>
      </c>
      <c r="F63" s="0" t="s">
        <v>2444</v>
      </c>
      <c r="G63" s="0" t="s">
        <v>2566</v>
      </c>
    </row>
    <row customHeight="1" ht="11.25">
      <c r="A64" s="374" t="s">
        <v>16</v>
      </c>
      <c r="B64" s="0" t="s">
        <v>2567</v>
      </c>
      <c r="C64" s="0" t="s">
        <v>2568</v>
      </c>
      <c r="D64" s="0" t="s">
        <v>2569</v>
      </c>
      <c r="E64" s="0" t="s">
        <v>2570</v>
      </c>
      <c r="F64" s="0" t="s">
        <v>2444</v>
      </c>
      <c r="G64" s="0" t="s">
        <v>2571</v>
      </c>
    </row>
    <row customHeight="1" ht="11.25">
      <c r="A65" s="374" t="s">
        <v>16</v>
      </c>
      <c r="B65" s="0" t="s">
        <v>2567</v>
      </c>
      <c r="C65" s="0" t="s">
        <v>2568</v>
      </c>
      <c r="D65" s="0" t="s">
        <v>2572</v>
      </c>
      <c r="E65" s="0" t="s">
        <v>2573</v>
      </c>
      <c r="F65" s="0" t="s">
        <v>2444</v>
      </c>
      <c r="G65" s="0" t="s">
        <v>2574</v>
      </c>
    </row>
    <row customHeight="1" ht="11.25">
      <c r="A66" s="374" t="s">
        <v>16</v>
      </c>
      <c r="B66" s="0" t="s">
        <v>2567</v>
      </c>
      <c r="C66" s="0" t="s">
        <v>2568</v>
      </c>
      <c r="D66" s="0" t="s">
        <v>2575</v>
      </c>
      <c r="E66" s="0" t="s">
        <v>2576</v>
      </c>
      <c r="F66" s="0" t="s">
        <v>2444</v>
      </c>
      <c r="G66" s="0" t="s">
        <v>2577</v>
      </c>
    </row>
    <row customHeight="1" ht="11.25">
      <c r="A67" s="374" t="s">
        <v>16</v>
      </c>
      <c r="B67" s="0" t="s">
        <v>2567</v>
      </c>
      <c r="C67" s="0" t="s">
        <v>2568</v>
      </c>
      <c r="D67" s="0" t="s">
        <v>2578</v>
      </c>
      <c r="E67" s="0" t="s">
        <v>2579</v>
      </c>
      <c r="F67" s="0" t="s">
        <v>2444</v>
      </c>
      <c r="G67" s="0" t="s">
        <v>2023</v>
      </c>
    </row>
    <row customHeight="1" ht="11.25">
      <c r="A68" s="374" t="s">
        <v>16</v>
      </c>
      <c r="B68" s="0" t="s">
        <v>2567</v>
      </c>
      <c r="C68" s="0" t="s">
        <v>2568</v>
      </c>
      <c r="D68" s="0" t="s">
        <v>2580</v>
      </c>
      <c r="E68" s="0" t="s">
        <v>2581</v>
      </c>
      <c r="F68" s="0" t="s">
        <v>2444</v>
      </c>
      <c r="G68" s="0" t="s">
        <v>2582</v>
      </c>
    </row>
    <row customHeight="1" ht="11.25">
      <c r="A69" s="374" t="s">
        <v>16</v>
      </c>
      <c r="B69" s="0" t="s">
        <v>2567</v>
      </c>
      <c r="C69" s="0" t="s">
        <v>2568</v>
      </c>
      <c r="D69" s="0" t="s">
        <v>2583</v>
      </c>
      <c r="E69" s="0" t="s">
        <v>2584</v>
      </c>
      <c r="F69" s="0" t="s">
        <v>2444</v>
      </c>
      <c r="G69" s="0" t="s">
        <v>2226</v>
      </c>
    </row>
    <row customHeight="1" ht="11.25">
      <c r="A70" s="374" t="s">
        <v>16</v>
      </c>
      <c r="B70" s="0" t="s">
        <v>2567</v>
      </c>
      <c r="C70" s="0" t="s">
        <v>2568</v>
      </c>
      <c r="D70" s="0" t="s">
        <v>2585</v>
      </c>
      <c r="E70" s="0" t="s">
        <v>2586</v>
      </c>
      <c r="F70" s="0" t="s">
        <v>2444</v>
      </c>
      <c r="G70" s="0" t="s">
        <v>2587</v>
      </c>
    </row>
    <row customHeight="1" ht="11.25">
      <c r="A71" s="374" t="s">
        <v>16</v>
      </c>
      <c r="B71" s="0" t="s">
        <v>2567</v>
      </c>
      <c r="C71" s="0" t="s">
        <v>2568</v>
      </c>
      <c r="D71" s="0" t="s">
        <v>2567</v>
      </c>
      <c r="E71" s="0" t="s">
        <v>2568</v>
      </c>
      <c r="F71" s="0" t="s">
        <v>2451</v>
      </c>
      <c r="G71" s="0" t="s">
        <v>2588</v>
      </c>
    </row>
    <row customHeight="1" ht="11.25">
      <c r="A72" s="374" t="s">
        <v>16</v>
      </c>
      <c r="B72" s="0" t="s">
        <v>2567</v>
      </c>
      <c r="C72" s="0" t="s">
        <v>2568</v>
      </c>
      <c r="D72" s="0" t="s">
        <v>2589</v>
      </c>
      <c r="E72" s="0" t="s">
        <v>2590</v>
      </c>
      <c r="F72" s="0" t="s">
        <v>2444</v>
      </c>
      <c r="G72" s="0" t="s">
        <v>2591</v>
      </c>
    </row>
    <row customHeight="1" ht="11.25">
      <c r="A73" s="374" t="s">
        <v>16</v>
      </c>
      <c r="B73" s="0" t="s">
        <v>2567</v>
      </c>
      <c r="C73" s="0" t="s">
        <v>2568</v>
      </c>
      <c r="D73" s="0" t="s">
        <v>2592</v>
      </c>
      <c r="E73" s="0" t="s">
        <v>2593</v>
      </c>
      <c r="F73" s="0" t="s">
        <v>2444</v>
      </c>
      <c r="G73" s="0" t="s">
        <v>2594</v>
      </c>
    </row>
    <row customHeight="1" ht="11.25">
      <c r="A74" s="374" t="s">
        <v>16</v>
      </c>
      <c r="B74" s="0" t="s">
        <v>2595</v>
      </c>
      <c r="C74" s="0" t="s">
        <v>2596</v>
      </c>
      <c r="D74" s="0" t="s">
        <v>2597</v>
      </c>
      <c r="E74" s="0" t="s">
        <v>2598</v>
      </c>
      <c r="F74" s="0" t="s">
        <v>2444</v>
      </c>
      <c r="G74" s="0" t="s">
        <v>2599</v>
      </c>
    </row>
    <row customHeight="1" ht="11.25">
      <c r="A75" s="374" t="s">
        <v>16</v>
      </c>
      <c r="B75" s="0" t="s">
        <v>2595</v>
      </c>
      <c r="C75" s="0" t="s">
        <v>2596</v>
      </c>
      <c r="D75" s="0" t="s">
        <v>2600</v>
      </c>
      <c r="E75" s="0" t="s">
        <v>2601</v>
      </c>
      <c r="F75" s="0" t="s">
        <v>2444</v>
      </c>
      <c r="G75" s="0" t="s">
        <v>2602</v>
      </c>
    </row>
    <row customHeight="1" ht="11.25">
      <c r="A76" s="374" t="s">
        <v>16</v>
      </c>
      <c r="B76" s="0" t="s">
        <v>2595</v>
      </c>
      <c r="C76" s="0" t="s">
        <v>2596</v>
      </c>
      <c r="D76" s="0" t="s">
        <v>2603</v>
      </c>
      <c r="E76" s="0" t="s">
        <v>2604</v>
      </c>
      <c r="F76" s="0" t="s">
        <v>2444</v>
      </c>
      <c r="G76" s="0" t="s">
        <v>2605</v>
      </c>
    </row>
    <row customHeight="1" ht="11.25">
      <c r="A77" s="374" t="s">
        <v>16</v>
      </c>
      <c r="B77" s="0" t="s">
        <v>2595</v>
      </c>
      <c r="C77" s="0" t="s">
        <v>2596</v>
      </c>
      <c r="D77" s="0" t="s">
        <v>2606</v>
      </c>
      <c r="E77" s="0" t="s">
        <v>2607</v>
      </c>
      <c r="F77" s="0" t="s">
        <v>2444</v>
      </c>
      <c r="G77" s="0" t="s">
        <v>2608</v>
      </c>
    </row>
    <row customHeight="1" ht="11.25">
      <c r="A78" s="374" t="s">
        <v>16</v>
      </c>
      <c r="B78" s="0" t="s">
        <v>2595</v>
      </c>
      <c r="C78" s="0" t="s">
        <v>2596</v>
      </c>
      <c r="D78" s="0" t="s">
        <v>2595</v>
      </c>
      <c r="E78" s="0" t="s">
        <v>2596</v>
      </c>
      <c r="F78" s="0" t="s">
        <v>2451</v>
      </c>
      <c r="G78" s="0" t="s">
        <v>2609</v>
      </c>
    </row>
    <row customHeight="1" ht="11.25">
      <c r="A79" s="374" t="s">
        <v>16</v>
      </c>
      <c r="B79" s="0" t="s">
        <v>2595</v>
      </c>
      <c r="C79" s="0" t="s">
        <v>2596</v>
      </c>
      <c r="D79" s="0" t="s">
        <v>2610</v>
      </c>
      <c r="E79" s="0" t="s">
        <v>2611</v>
      </c>
      <c r="F79" s="0" t="s">
        <v>2444</v>
      </c>
      <c r="G79" s="0" t="s">
        <v>2612</v>
      </c>
    </row>
    <row customHeight="1" ht="11.25">
      <c r="A80" s="374" t="s">
        <v>16</v>
      </c>
      <c r="B80" s="0" t="s">
        <v>2595</v>
      </c>
      <c r="C80" s="0" t="s">
        <v>2596</v>
      </c>
      <c r="D80" s="0" t="s">
        <v>2613</v>
      </c>
      <c r="E80" s="0" t="s">
        <v>2614</v>
      </c>
      <c r="F80" s="0" t="s">
        <v>2444</v>
      </c>
      <c r="G80" s="0" t="s">
        <v>2615</v>
      </c>
    </row>
    <row customHeight="1" ht="11.25">
      <c r="A81" s="374" t="s">
        <v>16</v>
      </c>
      <c r="B81" s="0" t="s">
        <v>2595</v>
      </c>
      <c r="C81" s="0" t="s">
        <v>2596</v>
      </c>
      <c r="D81" s="0" t="s">
        <v>2616</v>
      </c>
      <c r="E81" s="0" t="s">
        <v>2617</v>
      </c>
      <c r="F81" s="0" t="s">
        <v>2444</v>
      </c>
      <c r="G81" s="0" t="s">
        <v>2618</v>
      </c>
    </row>
    <row customHeight="1" ht="11.25">
      <c r="A82" s="374" t="s">
        <v>16</v>
      </c>
      <c r="B82" s="0" t="s">
        <v>2619</v>
      </c>
      <c r="C82" s="0" t="s">
        <v>2620</v>
      </c>
      <c r="D82" s="0" t="s">
        <v>2621</v>
      </c>
      <c r="E82" s="0" t="s">
        <v>2622</v>
      </c>
      <c r="F82" s="0" t="s">
        <v>2444</v>
      </c>
      <c r="G82" s="0" t="s">
        <v>2623</v>
      </c>
    </row>
    <row customHeight="1" ht="11.25">
      <c r="A83" s="374" t="s">
        <v>16</v>
      </c>
      <c r="B83" s="0" t="s">
        <v>2619</v>
      </c>
      <c r="C83" s="0" t="s">
        <v>2620</v>
      </c>
      <c r="D83" s="0" t="s">
        <v>2624</v>
      </c>
      <c r="E83" s="0" t="s">
        <v>2625</v>
      </c>
      <c r="F83" s="0" t="s">
        <v>2444</v>
      </c>
      <c r="G83" s="0" t="s">
        <v>2626</v>
      </c>
    </row>
    <row customHeight="1" ht="11.25">
      <c r="A84" s="374" t="s">
        <v>16</v>
      </c>
      <c r="B84" s="0" t="s">
        <v>2619</v>
      </c>
      <c r="C84" s="0" t="s">
        <v>2620</v>
      </c>
      <c r="D84" s="0" t="s">
        <v>2627</v>
      </c>
      <c r="E84" s="0" t="s">
        <v>2628</v>
      </c>
      <c r="F84" s="0" t="s">
        <v>2444</v>
      </c>
      <c r="G84" s="0" t="s">
        <v>2629</v>
      </c>
    </row>
    <row customHeight="1" ht="11.25">
      <c r="A85" s="374" t="s">
        <v>16</v>
      </c>
      <c r="B85" s="0" t="s">
        <v>2619</v>
      </c>
      <c r="C85" s="0" t="s">
        <v>2620</v>
      </c>
      <c r="D85" s="0" t="s">
        <v>2630</v>
      </c>
      <c r="E85" s="0" t="s">
        <v>2631</v>
      </c>
      <c r="F85" s="0" t="s">
        <v>2444</v>
      </c>
      <c r="G85" s="0" t="s">
        <v>2632</v>
      </c>
    </row>
    <row customHeight="1" ht="11.25">
      <c r="A86" s="374" t="s">
        <v>16</v>
      </c>
      <c r="B86" s="0" t="s">
        <v>2619</v>
      </c>
      <c r="C86" s="0" t="s">
        <v>2620</v>
      </c>
      <c r="D86" s="0" t="s">
        <v>2633</v>
      </c>
      <c r="E86" s="0" t="s">
        <v>2634</v>
      </c>
      <c r="F86" s="0" t="s">
        <v>2444</v>
      </c>
      <c r="G86" s="0" t="s">
        <v>2635</v>
      </c>
    </row>
    <row customHeight="1" ht="11.25">
      <c r="A87" s="374" t="s">
        <v>16</v>
      </c>
      <c r="B87" s="0" t="s">
        <v>2619</v>
      </c>
      <c r="C87" s="0" t="s">
        <v>2620</v>
      </c>
      <c r="D87" s="0" t="s">
        <v>2619</v>
      </c>
      <c r="E87" s="0" t="s">
        <v>2620</v>
      </c>
      <c r="F87" s="0" t="s">
        <v>2451</v>
      </c>
      <c r="G87" s="0" t="s">
        <v>2636</v>
      </c>
    </row>
    <row customHeight="1" ht="11.25">
      <c r="A88" s="374" t="s">
        <v>16</v>
      </c>
      <c r="B88" s="0" t="s">
        <v>2619</v>
      </c>
      <c r="C88" s="0" t="s">
        <v>2620</v>
      </c>
      <c r="D88" s="0" t="s">
        <v>2637</v>
      </c>
      <c r="E88" s="0" t="s">
        <v>2638</v>
      </c>
      <c r="F88" s="0" t="s">
        <v>2444</v>
      </c>
      <c r="G88" s="0" t="s">
        <v>2639</v>
      </c>
    </row>
    <row customHeight="1" ht="11.25">
      <c r="A89" s="374" t="s">
        <v>16</v>
      </c>
      <c r="B89" s="0" t="s">
        <v>2619</v>
      </c>
      <c r="C89" s="0" t="s">
        <v>2620</v>
      </c>
      <c r="D89" s="0" t="s">
        <v>2640</v>
      </c>
      <c r="E89" s="0" t="s">
        <v>2641</v>
      </c>
      <c r="F89" s="0" t="s">
        <v>2444</v>
      </c>
      <c r="G89" s="0" t="s">
        <v>2642</v>
      </c>
    </row>
    <row customHeight="1" ht="11.25">
      <c r="A90" s="374" t="s">
        <v>16</v>
      </c>
      <c r="B90" s="0" t="s">
        <v>2643</v>
      </c>
      <c r="C90" s="0" t="s">
        <v>2644</v>
      </c>
      <c r="D90" s="0" t="s">
        <v>2645</v>
      </c>
      <c r="E90" s="0" t="s">
        <v>2646</v>
      </c>
      <c r="F90" s="0" t="s">
        <v>2444</v>
      </c>
      <c r="G90" s="0" t="s">
        <v>2647</v>
      </c>
    </row>
    <row customHeight="1" ht="11.25">
      <c r="A91" s="374" t="s">
        <v>16</v>
      </c>
      <c r="B91" s="0" t="s">
        <v>2643</v>
      </c>
      <c r="C91" s="0" t="s">
        <v>2644</v>
      </c>
      <c r="D91" s="0" t="s">
        <v>2648</v>
      </c>
      <c r="E91" s="0" t="s">
        <v>2649</v>
      </c>
      <c r="F91" s="0" t="s">
        <v>2444</v>
      </c>
      <c r="G91" s="0" t="s">
        <v>2650</v>
      </c>
    </row>
    <row customHeight="1" ht="11.25">
      <c r="A92" s="374" t="s">
        <v>16</v>
      </c>
      <c r="B92" s="0" t="s">
        <v>2643</v>
      </c>
      <c r="C92" s="0" t="s">
        <v>2644</v>
      </c>
      <c r="D92" s="0" t="s">
        <v>2651</v>
      </c>
      <c r="E92" s="0" t="s">
        <v>2652</v>
      </c>
      <c r="F92" s="0" t="s">
        <v>2444</v>
      </c>
      <c r="G92" s="0" t="s">
        <v>2653</v>
      </c>
    </row>
    <row customHeight="1" ht="11.25">
      <c r="A93" s="374" t="s">
        <v>16</v>
      </c>
      <c r="B93" s="0" t="s">
        <v>2643</v>
      </c>
      <c r="C93" s="0" t="s">
        <v>2644</v>
      </c>
      <c r="D93" s="0" t="s">
        <v>2654</v>
      </c>
      <c r="E93" s="0" t="s">
        <v>2655</v>
      </c>
      <c r="F93" s="0" t="s">
        <v>2444</v>
      </c>
      <c r="G93" s="0" t="s">
        <v>2656</v>
      </c>
    </row>
    <row customHeight="1" ht="11.25">
      <c r="A94" s="374" t="s">
        <v>16</v>
      </c>
      <c r="B94" s="0" t="s">
        <v>2643</v>
      </c>
      <c r="C94" s="0" t="s">
        <v>2644</v>
      </c>
      <c r="D94" s="0" t="s">
        <v>2657</v>
      </c>
      <c r="E94" s="0" t="s">
        <v>2658</v>
      </c>
      <c r="F94" s="0" t="s">
        <v>2444</v>
      </c>
      <c r="G94" s="0" t="s">
        <v>2659</v>
      </c>
    </row>
    <row customHeight="1" ht="11.25">
      <c r="A95" s="374" t="s">
        <v>16</v>
      </c>
      <c r="B95" s="0" t="s">
        <v>2643</v>
      </c>
      <c r="C95" s="0" t="s">
        <v>2644</v>
      </c>
      <c r="D95" s="0" t="s">
        <v>2660</v>
      </c>
      <c r="E95" s="0" t="s">
        <v>2661</v>
      </c>
      <c r="F95" s="0" t="s">
        <v>2444</v>
      </c>
      <c r="G95" s="0" t="s">
        <v>2662</v>
      </c>
    </row>
    <row customHeight="1" ht="11.25">
      <c r="A96" s="374" t="s">
        <v>16</v>
      </c>
      <c r="B96" s="0" t="s">
        <v>2643</v>
      </c>
      <c r="C96" s="0" t="s">
        <v>2644</v>
      </c>
      <c r="D96" s="0" t="s">
        <v>2663</v>
      </c>
      <c r="E96" s="0" t="s">
        <v>2664</v>
      </c>
      <c r="F96" s="0" t="s">
        <v>2444</v>
      </c>
      <c r="G96" s="0" t="s">
        <v>2665</v>
      </c>
    </row>
    <row customHeight="1" ht="11.25">
      <c r="A97" s="374" t="s">
        <v>16</v>
      </c>
      <c r="B97" s="0" t="s">
        <v>2643</v>
      </c>
      <c r="C97" s="0" t="s">
        <v>2644</v>
      </c>
      <c r="D97" s="0" t="s">
        <v>2666</v>
      </c>
      <c r="E97" s="0" t="s">
        <v>2667</v>
      </c>
      <c r="F97" s="0" t="s">
        <v>2444</v>
      </c>
      <c r="G97" s="0" t="s">
        <v>2668</v>
      </c>
    </row>
    <row customHeight="1" ht="11.25">
      <c r="A98" s="374" t="s">
        <v>16</v>
      </c>
      <c r="B98" s="0" t="s">
        <v>2643</v>
      </c>
      <c r="C98" s="0" t="s">
        <v>2644</v>
      </c>
      <c r="D98" s="0" t="s">
        <v>2669</v>
      </c>
      <c r="E98" s="0" t="s">
        <v>2670</v>
      </c>
      <c r="F98" s="0" t="s">
        <v>2444</v>
      </c>
      <c r="G98" s="0" t="s">
        <v>2671</v>
      </c>
    </row>
    <row customHeight="1" ht="11.25">
      <c r="A99" s="374" t="s">
        <v>16</v>
      </c>
      <c r="B99" s="0" t="s">
        <v>2643</v>
      </c>
      <c r="C99" s="0" t="s">
        <v>2644</v>
      </c>
      <c r="D99" s="0" t="s">
        <v>2672</v>
      </c>
      <c r="E99" s="0" t="s">
        <v>2673</v>
      </c>
      <c r="F99" s="0" t="s">
        <v>2444</v>
      </c>
      <c r="G99" s="0" t="s">
        <v>2674</v>
      </c>
    </row>
    <row customHeight="1" ht="11.25">
      <c r="A100" s="374" t="s">
        <v>16</v>
      </c>
      <c r="B100" s="0" t="s">
        <v>2643</v>
      </c>
      <c r="C100" s="0" t="s">
        <v>2644</v>
      </c>
      <c r="D100" s="0" t="s">
        <v>2675</v>
      </c>
      <c r="E100" s="0" t="s">
        <v>2676</v>
      </c>
      <c r="F100" s="0" t="s">
        <v>2444</v>
      </c>
      <c r="G100" s="0" t="s">
        <v>2677</v>
      </c>
    </row>
    <row customHeight="1" ht="11.25">
      <c r="A101" s="374" t="s">
        <v>16</v>
      </c>
      <c r="B101" s="0" t="s">
        <v>2643</v>
      </c>
      <c r="C101" s="0" t="s">
        <v>2644</v>
      </c>
      <c r="D101" s="0" t="s">
        <v>2643</v>
      </c>
      <c r="E101" s="0" t="s">
        <v>2644</v>
      </c>
      <c r="F101" s="0" t="s">
        <v>2451</v>
      </c>
      <c r="G101" s="0" t="s">
        <v>2678</v>
      </c>
    </row>
    <row customHeight="1" ht="11.25">
      <c r="A102" s="374" t="s">
        <v>16</v>
      </c>
      <c r="B102" s="0" t="s">
        <v>2643</v>
      </c>
      <c r="C102" s="0" t="s">
        <v>2644</v>
      </c>
      <c r="D102" s="0" t="s">
        <v>2679</v>
      </c>
      <c r="E102" s="0" t="s">
        <v>2680</v>
      </c>
      <c r="F102" s="0" t="s">
        <v>2444</v>
      </c>
      <c r="G102" s="0" t="s">
        <v>2681</v>
      </c>
    </row>
    <row customHeight="1" ht="11.25">
      <c r="A103" s="374" t="s">
        <v>16</v>
      </c>
      <c r="B103" s="0" t="s">
        <v>2643</v>
      </c>
      <c r="C103" s="0" t="s">
        <v>2644</v>
      </c>
      <c r="D103" s="0" t="s">
        <v>2682</v>
      </c>
      <c r="E103" s="0" t="s">
        <v>2683</v>
      </c>
      <c r="F103" s="0" t="s">
        <v>2444</v>
      </c>
      <c r="G103" s="0" t="s">
        <v>2684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A72C4-A90B-D6EA-ECEE-0.57C69BEA}"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2685</v>
      </c>
      <c r="B1" s="836" t="s">
        <v>2686</v>
      </c>
      <c r="C1" s="1160" t="s">
        <v>2687</v>
      </c>
      <c r="D1" s="836" t="s">
        <v>2688</v>
      </c>
      <c r="E1" s="836" t="s">
        <v>2689</v>
      </c>
      <c r="F1" s="1160" t="s">
        <v>2690</v>
      </c>
      <c r="G1" s="1160" t="s">
        <v>2691</v>
      </c>
      <c r="H1" s="1160" t="s">
        <v>2692</v>
      </c>
      <c r="I1" s="1160" t="s">
        <v>2693</v>
      </c>
    </row>
    <row customHeight="1" ht="11.25">
      <c r="A2" s="1692" t="s">
        <v>100</v>
      </c>
      <c r="B2" s="1692" t="s">
        <v>2694</v>
      </c>
      <c r="C2" s="1692" t="s">
        <v>28</v>
      </c>
      <c r="D2" s="1692" t="s">
        <v>2695</v>
      </c>
      <c r="E2" s="1692" t="s">
        <v>2696</v>
      </c>
      <c r="F2" s="1692" t="s">
        <v>28</v>
      </c>
      <c r="G2" s="1692" t="s">
        <v>28</v>
      </c>
      <c r="H2" s="1692" t="s">
        <v>28</v>
      </c>
      <c r="I2" s="1692" t="s">
        <v>28</v>
      </c>
    </row>
    <row customHeight="1" ht="11.25">
      <c r="A3" s="1692" t="s">
        <v>110</v>
      </c>
      <c r="B3" s="1692" t="s">
        <v>2697</v>
      </c>
      <c r="C3" s="1692" t="s">
        <v>28</v>
      </c>
      <c r="D3" s="1692" t="s">
        <v>2698</v>
      </c>
      <c r="E3" s="1692" t="s">
        <v>2699</v>
      </c>
      <c r="F3" s="1692" t="s">
        <v>28</v>
      </c>
      <c r="G3" s="1692" t="s">
        <v>28</v>
      </c>
      <c r="H3" s="1692" t="s">
        <v>28</v>
      </c>
      <c r="I3" s="1692" t="s">
        <v>28</v>
      </c>
    </row>
    <row customHeight="1" ht="11.25">
      <c r="A4" s="1692" t="s">
        <v>91</v>
      </c>
      <c r="B4" s="1692" t="s">
        <v>2700</v>
      </c>
      <c r="C4" s="1692" t="s">
        <v>28</v>
      </c>
      <c r="D4" s="1692" t="s">
        <v>2701</v>
      </c>
      <c r="E4" s="1692" t="s">
        <v>2702</v>
      </c>
      <c r="F4" s="1692" t="s">
        <v>28</v>
      </c>
      <c r="G4" s="1692" t="s">
        <v>28</v>
      </c>
      <c r="H4" s="1692" t="s">
        <v>28</v>
      </c>
      <c r="I4" s="1692" t="s">
        <v>28</v>
      </c>
    </row>
    <row customHeight="1" ht="11.25">
      <c r="A5" s="1692" t="s">
        <v>92</v>
      </c>
      <c r="B5" s="1692" t="s">
        <v>2703</v>
      </c>
      <c r="C5" s="1692" t="s">
        <v>28</v>
      </c>
      <c r="D5" s="1692" t="s">
        <v>2704</v>
      </c>
      <c r="E5" s="1692" t="s">
        <v>2705</v>
      </c>
      <c r="F5" s="1692" t="s">
        <v>28</v>
      </c>
      <c r="G5" s="1692" t="s">
        <v>28</v>
      </c>
      <c r="H5" s="1692" t="s">
        <v>28</v>
      </c>
      <c r="I5" s="1692" t="s">
        <v>28</v>
      </c>
    </row>
    <row customHeight="1" ht="11.25">
      <c r="A6" s="1692" t="s">
        <v>111</v>
      </c>
      <c r="B6" s="1692" t="s">
        <v>2706</v>
      </c>
      <c r="C6" s="1692" t="s">
        <v>28</v>
      </c>
      <c r="D6" s="1692" t="s">
        <v>2698</v>
      </c>
      <c r="E6" s="1692" t="s">
        <v>2699</v>
      </c>
      <c r="F6" s="1692" t="s">
        <v>28</v>
      </c>
      <c r="G6" s="1692" t="s">
        <v>28</v>
      </c>
      <c r="H6" s="1692" t="s">
        <v>28</v>
      </c>
      <c r="I6" s="1692" t="s">
        <v>28</v>
      </c>
    </row>
    <row customHeight="1" ht="11.25">
      <c r="A7" s="1692" t="s">
        <v>93</v>
      </c>
      <c r="B7" s="1692" t="s">
        <v>2707</v>
      </c>
      <c r="C7" s="1692" t="s">
        <v>28</v>
      </c>
      <c r="D7" s="1692" t="s">
        <v>2698</v>
      </c>
      <c r="E7" s="1692" t="s">
        <v>2699</v>
      </c>
      <c r="F7" s="1692" t="s">
        <v>28</v>
      </c>
      <c r="G7" s="1692" t="s">
        <v>28</v>
      </c>
      <c r="H7" s="1692" t="s">
        <v>28</v>
      </c>
      <c r="I7"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B82F3-17BC-2834-2E5C-0.B11063E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26E99-52F3-1506-8D5D-0.4F93365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92D43-11AD-674E-5757-0.6BAE80F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2708</v>
      </c>
    </row>
    <row customHeight="1" ht="11.25">
      <c r="A2" s="65" t="s">
        <v>99</v>
      </c>
      <c r="B2" s="65" t="s">
        <v>2709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B1EA4-1D72-32AA-CAAA-0.07E8B20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2710</v>
      </c>
      <c r="B1" s="836" t="s">
        <v>2711</v>
      </c>
    </row>
    <row customHeight="1" ht="11.25">
      <c r="A2" s="836">
        <v>4213775</v>
      </c>
      <c r="B2" s="836" t="s">
        <v>1224</v>
      </c>
    </row>
    <row customHeight="1" ht="11.25">
      <c r="A3" s="836">
        <v>4213784</v>
      </c>
      <c r="B3" s="836" t="s">
        <v>1258</v>
      </c>
    </row>
    <row customHeight="1" ht="11.25">
      <c r="A4" s="836">
        <v>4213781</v>
      </c>
      <c r="B4" s="836" t="s">
        <v>1251</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1391</v>
      </c>
    </row>
    <row customHeight="1" ht="11.25">
      <c r="A10" s="836">
        <v>4213783</v>
      </c>
      <c r="B10" s="836" t="s">
        <v>1406</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2006E-E878-21E2-196B-0.E66F0CC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2710</v>
      </c>
      <c r="B1" s="836" t="s">
        <v>2712</v>
      </c>
    </row>
    <row customHeight="1" ht="11.25">
      <c r="A2" s="836" t="s">
        <v>2713</v>
      </c>
      <c r="B2" s="836" t="s">
        <v>1505</v>
      </c>
    </row>
    <row customHeight="1" ht="11.25">
      <c r="A3" s="836" t="s">
        <v>2714</v>
      </c>
      <c r="B3" s="836" t="s">
        <v>1515</v>
      </c>
    </row>
    <row customHeight="1" ht="11.25">
      <c r="A4" s="836" t="s">
        <v>2715</v>
      </c>
      <c r="B4" s="836" t="s">
        <v>1524</v>
      </c>
    </row>
    <row customHeight="1" ht="11.25">
      <c r="A5" s="836" t="s">
        <v>2716</v>
      </c>
      <c r="B5" s="836" t="s">
        <v>1533</v>
      </c>
    </row>
    <row customHeight="1" ht="11.25">
      <c r="A6" s="836" t="s">
        <v>2717</v>
      </c>
      <c r="B6" s="836" t="s">
        <v>1539</v>
      </c>
    </row>
    <row customHeight="1" ht="11.25">
      <c r="A7" s="836" t="s">
        <v>2718</v>
      </c>
      <c r="B7" s="836" t="s">
        <v>1547</v>
      </c>
    </row>
    <row customHeight="1" ht="11.25">
      <c r="A8" s="836" t="s">
        <v>2719</v>
      </c>
      <c r="B8" s="836"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69DAF-7B09-B2A3-70DA-0.1C98ECB6}"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4" t="s">
        <v>2432</v>
      </c>
      <c r="B1" s="374" t="s">
        <v>2433</v>
      </c>
      <c r="C1" s="374" t="s">
        <v>2434</v>
      </c>
      <c r="D1" s="374" t="s">
        <v>2435</v>
      </c>
      <c r="E1" s="0" t="s">
        <v>2436</v>
      </c>
      <c r="F1" s="0" t="s">
        <v>2437</v>
      </c>
      <c r="G1" s="0" t="s">
        <v>2438</v>
      </c>
    </row>
    <row customHeight="1" ht="11.25">
      <c r="A2" s="0" t="s">
        <v>16</v>
      </c>
      <c r="B2" s="0" t="s">
        <v>101</v>
      </c>
      <c r="C2" s="0" t="s">
        <v>102</v>
      </c>
      <c r="D2" s="0" t="s">
        <v>101</v>
      </c>
      <c r="E2" s="0" t="s">
        <v>102</v>
      </c>
      <c r="F2" s="0" t="s">
        <v>2439</v>
      </c>
      <c r="G2" s="0" t="s">
        <v>100</v>
      </c>
    </row>
    <row customHeight="1" ht="11.25">
      <c r="A3" s="0" t="s">
        <v>16</v>
      </c>
      <c r="B3" s="0" t="s">
        <v>2440</v>
      </c>
      <c r="C3" s="0" t="s">
        <v>2441</v>
      </c>
      <c r="D3" s="0" t="s">
        <v>2442</v>
      </c>
      <c r="E3" s="0" t="s">
        <v>2443</v>
      </c>
      <c r="F3" s="0" t="s">
        <v>2444</v>
      </c>
      <c r="G3" s="0" t="s">
        <v>110</v>
      </c>
    </row>
    <row customHeight="1" ht="11.25">
      <c r="A4" s="0" t="s">
        <v>16</v>
      </c>
      <c r="B4" s="0" t="s">
        <v>2440</v>
      </c>
      <c r="C4" s="0" t="s">
        <v>2441</v>
      </c>
      <c r="D4" s="0" t="s">
        <v>2445</v>
      </c>
      <c r="E4" s="0" t="s">
        <v>2446</v>
      </c>
      <c r="F4" s="0" t="s">
        <v>2444</v>
      </c>
      <c r="G4" s="0" t="s">
        <v>91</v>
      </c>
    </row>
    <row customHeight="1" ht="11.25">
      <c r="A5" s="0" t="s">
        <v>16</v>
      </c>
      <c r="B5" s="0" t="s">
        <v>2440</v>
      </c>
      <c r="C5" s="0" t="s">
        <v>2441</v>
      </c>
      <c r="D5" s="0" t="s">
        <v>2447</v>
      </c>
      <c r="E5" s="0" t="s">
        <v>2448</v>
      </c>
      <c r="F5" s="0" t="s">
        <v>2444</v>
      </c>
      <c r="G5" s="0" t="s">
        <v>92</v>
      </c>
    </row>
    <row customHeight="1" ht="11.25">
      <c r="A6" s="0" t="s">
        <v>16</v>
      </c>
      <c r="B6" s="0" t="s">
        <v>2440</v>
      </c>
      <c r="C6" s="0" t="s">
        <v>2441</v>
      </c>
      <c r="D6" s="0" t="s">
        <v>2449</v>
      </c>
      <c r="E6" s="0" t="s">
        <v>2450</v>
      </c>
      <c r="F6" s="0" t="s">
        <v>2444</v>
      </c>
      <c r="G6" s="0" t="s">
        <v>111</v>
      </c>
    </row>
    <row customHeight="1" ht="11.25">
      <c r="A7" s="0" t="s">
        <v>16</v>
      </c>
      <c r="B7" s="0" t="s">
        <v>2440</v>
      </c>
      <c r="C7" s="0" t="s">
        <v>2441</v>
      </c>
      <c r="D7" s="0" t="s">
        <v>2440</v>
      </c>
      <c r="E7" s="0" t="s">
        <v>2441</v>
      </c>
      <c r="F7" s="0" t="s">
        <v>2451</v>
      </c>
      <c r="G7" s="0" t="s">
        <v>93</v>
      </c>
    </row>
    <row customHeight="1" ht="11.25">
      <c r="A8" s="0" t="s">
        <v>16</v>
      </c>
      <c r="B8" s="0" t="s">
        <v>2440</v>
      </c>
      <c r="C8" s="0" t="s">
        <v>2441</v>
      </c>
      <c r="D8" s="0" t="s">
        <v>2452</v>
      </c>
      <c r="E8" s="0" t="s">
        <v>2453</v>
      </c>
      <c r="F8" s="0" t="s">
        <v>2444</v>
      </c>
      <c r="G8" s="0" t="s">
        <v>94</v>
      </c>
    </row>
    <row customHeight="1" ht="11.25">
      <c r="A9" s="0" t="s">
        <v>16</v>
      </c>
      <c r="B9" s="0" t="s">
        <v>2440</v>
      </c>
      <c r="C9" s="0" t="s">
        <v>2441</v>
      </c>
      <c r="D9" s="0" t="s">
        <v>2454</v>
      </c>
      <c r="E9" s="0" t="s">
        <v>2455</v>
      </c>
      <c r="F9" s="0" t="s">
        <v>2444</v>
      </c>
      <c r="G9" s="0" t="s">
        <v>112</v>
      </c>
    </row>
    <row customHeight="1" ht="11.25">
      <c r="A10" s="0" t="s">
        <v>16</v>
      </c>
      <c r="B10" s="0" t="s">
        <v>2440</v>
      </c>
      <c r="C10" s="0" t="s">
        <v>2441</v>
      </c>
      <c r="D10" s="0" t="s">
        <v>2456</v>
      </c>
      <c r="E10" s="0" t="s">
        <v>2457</v>
      </c>
      <c r="F10" s="0" t="s">
        <v>2444</v>
      </c>
      <c r="G10" s="0" t="s">
        <v>148</v>
      </c>
    </row>
    <row customHeight="1" ht="11.25">
      <c r="A11" s="0" t="s">
        <v>16</v>
      </c>
      <c r="B11" s="0" t="s">
        <v>2440</v>
      </c>
      <c r="C11" s="0" t="s">
        <v>2441</v>
      </c>
      <c r="D11" s="0" t="s">
        <v>2458</v>
      </c>
      <c r="E11" s="0" t="s">
        <v>2459</v>
      </c>
      <c r="F11" s="0" t="s">
        <v>2444</v>
      </c>
      <c r="G11" s="0" t="s">
        <v>149</v>
      </c>
    </row>
    <row customHeight="1" ht="11.25">
      <c r="A12" s="0" t="s">
        <v>16</v>
      </c>
      <c r="B12" s="0" t="s">
        <v>2440</v>
      </c>
      <c r="C12" s="0" t="s">
        <v>2441</v>
      </c>
      <c r="D12" s="0" t="s">
        <v>2460</v>
      </c>
      <c r="E12" s="0" t="s">
        <v>2461</v>
      </c>
      <c r="F12" s="0" t="s">
        <v>2444</v>
      </c>
      <c r="G12" s="0" t="s">
        <v>150</v>
      </c>
    </row>
    <row customHeight="1" ht="11.25">
      <c r="A13" s="0" t="s">
        <v>16</v>
      </c>
      <c r="B13" s="0" t="s">
        <v>2440</v>
      </c>
      <c r="C13" s="0" t="s">
        <v>2441</v>
      </c>
      <c r="D13" s="0" t="s">
        <v>2462</v>
      </c>
      <c r="E13" s="0" t="s">
        <v>2463</v>
      </c>
      <c r="F13" s="0" t="s">
        <v>2444</v>
      </c>
      <c r="G13" s="0" t="s">
        <v>151</v>
      </c>
    </row>
    <row customHeight="1" ht="11.25">
      <c r="A14" s="0" t="s">
        <v>16</v>
      </c>
      <c r="B14" s="0" t="s">
        <v>2440</v>
      </c>
      <c r="C14" s="0" t="s">
        <v>2441</v>
      </c>
      <c r="D14" s="0" t="s">
        <v>2464</v>
      </c>
      <c r="E14" s="0" t="s">
        <v>2465</v>
      </c>
      <c r="F14" s="0" t="s">
        <v>2444</v>
      </c>
      <c r="G14" s="0" t="s">
        <v>152</v>
      </c>
    </row>
    <row customHeight="1" ht="11.25">
      <c r="A15" s="0" t="s">
        <v>16</v>
      </c>
      <c r="B15" s="0" t="s">
        <v>2440</v>
      </c>
      <c r="C15" s="0" t="s">
        <v>2441</v>
      </c>
      <c r="D15" s="0" t="s">
        <v>2466</v>
      </c>
      <c r="E15" s="0" t="s">
        <v>2467</v>
      </c>
      <c r="F15" s="0" t="s">
        <v>2444</v>
      </c>
      <c r="G15" s="0" t="s">
        <v>153</v>
      </c>
    </row>
    <row customHeight="1" ht="11.25">
      <c r="A16" s="0" t="s">
        <v>16</v>
      </c>
      <c r="B16" s="0" t="s">
        <v>2468</v>
      </c>
      <c r="C16" s="0" t="s">
        <v>2469</v>
      </c>
      <c r="D16" s="0" t="s">
        <v>2470</v>
      </c>
      <c r="E16" s="0" t="s">
        <v>2471</v>
      </c>
      <c r="F16" s="0" t="s">
        <v>2444</v>
      </c>
      <c r="G16" s="0" t="s">
        <v>1466</v>
      </c>
    </row>
    <row customHeight="1" ht="11.25">
      <c r="A17" s="0" t="s">
        <v>16</v>
      </c>
      <c r="B17" s="0" t="s">
        <v>2468</v>
      </c>
      <c r="C17" s="0" t="s">
        <v>2469</v>
      </c>
      <c r="D17" s="0" t="s">
        <v>2472</v>
      </c>
      <c r="E17" s="0" t="s">
        <v>2473</v>
      </c>
      <c r="F17" s="0" t="s">
        <v>2444</v>
      </c>
      <c r="G17" s="0" t="s">
        <v>1472</v>
      </c>
    </row>
    <row customHeight="1" ht="11.25">
      <c r="A18" s="0" t="s">
        <v>16</v>
      </c>
      <c r="B18" s="0" t="s">
        <v>2468</v>
      </c>
      <c r="C18" s="0" t="s">
        <v>2469</v>
      </c>
      <c r="D18" s="0" t="s">
        <v>2468</v>
      </c>
      <c r="E18" s="0" t="s">
        <v>2469</v>
      </c>
      <c r="F18" s="0" t="s">
        <v>2451</v>
      </c>
      <c r="G18" s="0" t="s">
        <v>1484</v>
      </c>
    </row>
    <row customHeight="1" ht="11.25">
      <c r="A19" s="0" t="s">
        <v>16</v>
      </c>
      <c r="B19" s="0" t="s">
        <v>2468</v>
      </c>
      <c r="C19" s="0" t="s">
        <v>2469</v>
      </c>
      <c r="D19" s="0" t="s">
        <v>2474</v>
      </c>
      <c r="E19" s="0" t="s">
        <v>2475</v>
      </c>
      <c r="F19" s="0" t="s">
        <v>2444</v>
      </c>
      <c r="G19" s="0" t="s">
        <v>1498</v>
      </c>
    </row>
    <row customHeight="1" ht="11.25">
      <c r="A20" s="0" t="s">
        <v>16</v>
      </c>
      <c r="B20" s="0" t="s">
        <v>2468</v>
      </c>
      <c r="C20" s="0" t="s">
        <v>2469</v>
      </c>
      <c r="D20" s="0" t="s">
        <v>2476</v>
      </c>
      <c r="E20" s="0" t="s">
        <v>2477</v>
      </c>
      <c r="F20" s="0" t="s">
        <v>2444</v>
      </c>
      <c r="G20" s="0" t="s">
        <v>1510</v>
      </c>
    </row>
    <row customHeight="1" ht="11.25">
      <c r="A21" s="0" t="s">
        <v>16</v>
      </c>
      <c r="B21" s="0" t="s">
        <v>2468</v>
      </c>
      <c r="C21" s="0" t="s">
        <v>2469</v>
      </c>
      <c r="D21" s="0" t="s">
        <v>2478</v>
      </c>
      <c r="E21" s="0" t="s">
        <v>2479</v>
      </c>
      <c r="F21" s="0" t="s">
        <v>2444</v>
      </c>
      <c r="G21" s="0" t="s">
        <v>1519</v>
      </c>
    </row>
    <row customHeight="1" ht="11.25">
      <c r="A22" s="0" t="s">
        <v>16</v>
      </c>
      <c r="B22" s="0" t="s">
        <v>2468</v>
      </c>
      <c r="C22" s="0" t="s">
        <v>2469</v>
      </c>
      <c r="D22" s="0" t="s">
        <v>2480</v>
      </c>
      <c r="E22" s="0" t="s">
        <v>2481</v>
      </c>
      <c r="F22" s="0" t="s">
        <v>2444</v>
      </c>
      <c r="G22" s="0" t="s">
        <v>1535</v>
      </c>
    </row>
    <row customHeight="1" ht="11.25">
      <c r="A23" s="0" t="s">
        <v>16</v>
      </c>
      <c r="B23" s="0" t="s">
        <v>2482</v>
      </c>
      <c r="C23" s="0" t="s">
        <v>2483</v>
      </c>
      <c r="D23" s="0" t="s">
        <v>2484</v>
      </c>
      <c r="E23" s="0" t="s">
        <v>2485</v>
      </c>
      <c r="F23" s="0" t="s">
        <v>2444</v>
      </c>
      <c r="G23" s="0" t="s">
        <v>1542</v>
      </c>
    </row>
    <row customHeight="1" ht="11.25">
      <c r="A24" s="0" t="s">
        <v>16</v>
      </c>
      <c r="B24" s="0" t="s">
        <v>2482</v>
      </c>
      <c r="C24" s="0" t="s">
        <v>2483</v>
      </c>
      <c r="D24" s="0" t="s">
        <v>2486</v>
      </c>
      <c r="E24" s="0" t="s">
        <v>2487</v>
      </c>
      <c r="F24" s="0" t="s">
        <v>2444</v>
      </c>
      <c r="G24" s="0" t="s">
        <v>1550</v>
      </c>
    </row>
    <row customHeight="1" ht="11.25">
      <c r="A25" s="0" t="s">
        <v>16</v>
      </c>
      <c r="B25" s="0" t="s">
        <v>2482</v>
      </c>
      <c r="C25" s="0" t="s">
        <v>2483</v>
      </c>
      <c r="D25" s="0" t="s">
        <v>2488</v>
      </c>
      <c r="E25" s="0" t="s">
        <v>2489</v>
      </c>
      <c r="F25" s="0" t="s">
        <v>2444</v>
      </c>
      <c r="G25" s="0" t="s">
        <v>1557</v>
      </c>
    </row>
    <row customHeight="1" ht="11.25">
      <c r="A26" s="0" t="s">
        <v>16</v>
      </c>
      <c r="B26" s="0" t="s">
        <v>2482</v>
      </c>
      <c r="C26" s="0" t="s">
        <v>2483</v>
      </c>
      <c r="D26" s="0" t="s">
        <v>2490</v>
      </c>
      <c r="E26" s="0" t="s">
        <v>2491</v>
      </c>
      <c r="F26" s="0" t="s">
        <v>2444</v>
      </c>
      <c r="G26" s="0" t="s">
        <v>1561</v>
      </c>
    </row>
    <row customHeight="1" ht="11.25">
      <c r="A27" s="0" t="s">
        <v>16</v>
      </c>
      <c r="B27" s="0" t="s">
        <v>2482</v>
      </c>
      <c r="C27" s="0" t="s">
        <v>2483</v>
      </c>
      <c r="D27" s="0" t="s">
        <v>2492</v>
      </c>
      <c r="E27" s="0" t="s">
        <v>2493</v>
      </c>
      <c r="F27" s="0" t="s">
        <v>2444</v>
      </c>
      <c r="G27" s="0" t="s">
        <v>1566</v>
      </c>
    </row>
    <row customHeight="1" ht="11.25">
      <c r="A28" s="0" t="s">
        <v>16</v>
      </c>
      <c r="B28" s="0" t="s">
        <v>2482</v>
      </c>
      <c r="C28" s="0" t="s">
        <v>2483</v>
      </c>
      <c r="D28" s="0" t="s">
        <v>2494</v>
      </c>
      <c r="E28" s="0" t="s">
        <v>2495</v>
      </c>
      <c r="F28" s="0" t="s">
        <v>2444</v>
      </c>
      <c r="G28" s="0" t="s">
        <v>1574</v>
      </c>
    </row>
    <row customHeight="1" ht="11.25">
      <c r="A29" s="0" t="s">
        <v>16</v>
      </c>
      <c r="B29" s="0" t="s">
        <v>2482</v>
      </c>
      <c r="C29" s="0" t="s">
        <v>2483</v>
      </c>
      <c r="D29" s="0" t="s">
        <v>2482</v>
      </c>
      <c r="E29" s="0" t="s">
        <v>2483</v>
      </c>
      <c r="F29" s="0" t="s">
        <v>2451</v>
      </c>
      <c r="G29" s="0" t="s">
        <v>1576</v>
      </c>
    </row>
    <row customHeight="1" ht="11.25">
      <c r="A30" s="0" t="s">
        <v>16</v>
      </c>
      <c r="B30" s="0" t="s">
        <v>2482</v>
      </c>
      <c r="C30" s="0" t="s">
        <v>2483</v>
      </c>
      <c r="D30" s="0" t="s">
        <v>2496</v>
      </c>
      <c r="E30" s="0" t="s">
        <v>2497</v>
      </c>
      <c r="F30" s="0" t="s">
        <v>2444</v>
      </c>
      <c r="G30" s="0" t="s">
        <v>1579</v>
      </c>
    </row>
    <row customHeight="1" ht="11.25">
      <c r="A31" s="0" t="s">
        <v>16</v>
      </c>
      <c r="B31" s="0" t="s">
        <v>2482</v>
      </c>
      <c r="C31" s="0" t="s">
        <v>2483</v>
      </c>
      <c r="D31" s="0" t="s">
        <v>2498</v>
      </c>
      <c r="E31" s="0" t="s">
        <v>2499</v>
      </c>
      <c r="F31" s="0" t="s">
        <v>2444</v>
      </c>
      <c r="G31" s="0" t="s">
        <v>1584</v>
      </c>
    </row>
    <row customHeight="1" ht="11.25">
      <c r="A32" s="0" t="s">
        <v>16</v>
      </c>
      <c r="B32" s="0" t="s">
        <v>2482</v>
      </c>
      <c r="C32" s="0" t="s">
        <v>2483</v>
      </c>
      <c r="D32" s="0" t="s">
        <v>2500</v>
      </c>
      <c r="E32" s="0" t="s">
        <v>2501</v>
      </c>
      <c r="F32" s="0" t="s">
        <v>2444</v>
      </c>
      <c r="G32" s="0" t="s">
        <v>1586</v>
      </c>
    </row>
    <row customHeight="1" ht="11.25">
      <c r="A33" s="0" t="s">
        <v>16</v>
      </c>
      <c r="B33" s="0" t="s">
        <v>2482</v>
      </c>
      <c r="C33" s="0" t="s">
        <v>2483</v>
      </c>
      <c r="D33" s="0" t="s">
        <v>2502</v>
      </c>
      <c r="E33" s="0" t="s">
        <v>2503</v>
      </c>
      <c r="F33" s="0" t="s">
        <v>2444</v>
      </c>
      <c r="G33" s="0" t="s">
        <v>1588</v>
      </c>
    </row>
    <row customHeight="1" ht="11.25">
      <c r="A34" s="0" t="s">
        <v>16</v>
      </c>
      <c r="B34" s="0" t="s">
        <v>2504</v>
      </c>
      <c r="C34" s="0" t="s">
        <v>2505</v>
      </c>
      <c r="D34" s="0" t="s">
        <v>2506</v>
      </c>
      <c r="E34" s="0" t="s">
        <v>2507</v>
      </c>
      <c r="F34" s="0" t="s">
        <v>2444</v>
      </c>
      <c r="G34" s="0" t="s">
        <v>1590</v>
      </c>
    </row>
    <row customHeight="1" ht="11.25">
      <c r="A35" s="0" t="s">
        <v>16</v>
      </c>
      <c r="B35" s="0" t="s">
        <v>2504</v>
      </c>
      <c r="C35" s="0" t="s">
        <v>2505</v>
      </c>
      <c r="D35" s="0" t="s">
        <v>2508</v>
      </c>
      <c r="E35" s="0" t="s">
        <v>2509</v>
      </c>
      <c r="F35" s="0" t="s">
        <v>2444</v>
      </c>
      <c r="G35" s="0" t="s">
        <v>1595</v>
      </c>
    </row>
    <row customHeight="1" ht="11.25">
      <c r="A36" s="0" t="s">
        <v>16</v>
      </c>
      <c r="B36" s="0" t="s">
        <v>2504</v>
      </c>
      <c r="C36" s="0" t="s">
        <v>2505</v>
      </c>
      <c r="D36" s="0" t="s">
        <v>2510</v>
      </c>
      <c r="E36" s="0" t="s">
        <v>2511</v>
      </c>
      <c r="F36" s="0" t="s">
        <v>2444</v>
      </c>
      <c r="G36" s="0" t="s">
        <v>1600</v>
      </c>
    </row>
    <row customHeight="1" ht="11.25">
      <c r="A37" s="0" t="s">
        <v>16</v>
      </c>
      <c r="B37" s="0" t="s">
        <v>2504</v>
      </c>
      <c r="C37" s="0" t="s">
        <v>2505</v>
      </c>
      <c r="D37" s="0" t="s">
        <v>2512</v>
      </c>
      <c r="E37" s="0" t="s">
        <v>2513</v>
      </c>
      <c r="F37" s="0" t="s">
        <v>2444</v>
      </c>
      <c r="G37" s="0" t="s">
        <v>1604</v>
      </c>
    </row>
    <row customHeight="1" ht="11.25">
      <c r="A38" s="0" t="s">
        <v>16</v>
      </c>
      <c r="B38" s="0" t="s">
        <v>2504</v>
      </c>
      <c r="C38" s="0" t="s">
        <v>2505</v>
      </c>
      <c r="D38" s="0" t="s">
        <v>2514</v>
      </c>
      <c r="E38" s="0" t="s">
        <v>2515</v>
      </c>
      <c r="F38" s="0" t="s">
        <v>2444</v>
      </c>
      <c r="G38" s="0" t="s">
        <v>1612</v>
      </c>
    </row>
    <row customHeight="1" ht="11.25">
      <c r="A39" s="0" t="s">
        <v>16</v>
      </c>
      <c r="B39" s="0" t="s">
        <v>2504</v>
      </c>
      <c r="C39" s="0" t="s">
        <v>2505</v>
      </c>
      <c r="D39" s="0" t="s">
        <v>2516</v>
      </c>
      <c r="E39" s="0" t="s">
        <v>2517</v>
      </c>
      <c r="F39" s="0" t="s">
        <v>2444</v>
      </c>
      <c r="G39" s="0" t="s">
        <v>1618</v>
      </c>
    </row>
    <row customHeight="1" ht="11.25">
      <c r="A40" s="0" t="s">
        <v>16</v>
      </c>
      <c r="B40" s="0" t="s">
        <v>2504</v>
      </c>
      <c r="C40" s="0" t="s">
        <v>2505</v>
      </c>
      <c r="D40" s="0" t="s">
        <v>2518</v>
      </c>
      <c r="E40" s="0" t="s">
        <v>2519</v>
      </c>
      <c r="F40" s="0" t="s">
        <v>2444</v>
      </c>
      <c r="G40" s="0" t="s">
        <v>1623</v>
      </c>
    </row>
    <row customHeight="1" ht="11.25">
      <c r="A41" s="0" t="s">
        <v>16</v>
      </c>
      <c r="B41" s="0" t="s">
        <v>2504</v>
      </c>
      <c r="C41" s="0" t="s">
        <v>2505</v>
      </c>
      <c r="D41" s="0" t="s">
        <v>2520</v>
      </c>
      <c r="E41" s="0" t="s">
        <v>2521</v>
      </c>
      <c r="F41" s="0" t="s">
        <v>2444</v>
      </c>
      <c r="G41" s="0" t="s">
        <v>1627</v>
      </c>
    </row>
    <row customHeight="1" ht="11.25">
      <c r="A42" s="0" t="s">
        <v>16</v>
      </c>
      <c r="B42" s="0" t="s">
        <v>2504</v>
      </c>
      <c r="C42" s="0" t="s">
        <v>2505</v>
      </c>
      <c r="D42" s="0" t="s">
        <v>2504</v>
      </c>
      <c r="E42" s="0" t="s">
        <v>2505</v>
      </c>
      <c r="F42" s="0" t="s">
        <v>2451</v>
      </c>
      <c r="G42" s="0" t="s">
        <v>1630</v>
      </c>
    </row>
    <row customHeight="1" ht="11.25">
      <c r="A43" s="0" t="s">
        <v>16</v>
      </c>
      <c r="B43" s="0" t="s">
        <v>2504</v>
      </c>
      <c r="C43" s="0" t="s">
        <v>2505</v>
      </c>
      <c r="D43" s="0" t="s">
        <v>2522</v>
      </c>
      <c r="E43" s="0" t="s">
        <v>2523</v>
      </c>
      <c r="F43" s="0" t="s">
        <v>2444</v>
      </c>
      <c r="G43" s="0" t="s">
        <v>1637</v>
      </c>
    </row>
    <row customHeight="1" ht="11.25">
      <c r="A44" s="0" t="s">
        <v>16</v>
      </c>
      <c r="B44" s="0" t="s">
        <v>2524</v>
      </c>
      <c r="C44" s="0" t="s">
        <v>2525</v>
      </c>
      <c r="D44" s="0" t="s">
        <v>2526</v>
      </c>
      <c r="E44" s="0" t="s">
        <v>2527</v>
      </c>
      <c r="F44" s="0" t="s">
        <v>2444</v>
      </c>
      <c r="G44" s="0" t="s">
        <v>1646</v>
      </c>
    </row>
    <row customHeight="1" ht="11.25">
      <c r="A45" s="0" t="s">
        <v>16</v>
      </c>
      <c r="B45" s="0" t="s">
        <v>2524</v>
      </c>
      <c r="C45" s="0" t="s">
        <v>2525</v>
      </c>
      <c r="D45" s="0" t="s">
        <v>2528</v>
      </c>
      <c r="E45" s="0" t="s">
        <v>2529</v>
      </c>
      <c r="F45" s="0" t="s">
        <v>2444</v>
      </c>
      <c r="G45" s="0" t="s">
        <v>1651</v>
      </c>
    </row>
    <row customHeight="1" ht="11.25">
      <c r="A46" s="0" t="s">
        <v>16</v>
      </c>
      <c r="B46" s="0" t="s">
        <v>2524</v>
      </c>
      <c r="C46" s="0" t="s">
        <v>2525</v>
      </c>
      <c r="D46" s="0" t="s">
        <v>2530</v>
      </c>
      <c r="E46" s="0" t="s">
        <v>2531</v>
      </c>
      <c r="F46" s="0" t="s">
        <v>2444</v>
      </c>
      <c r="G46" s="0" t="s">
        <v>1655</v>
      </c>
    </row>
    <row customHeight="1" ht="11.25">
      <c r="A47" s="0" t="s">
        <v>16</v>
      </c>
      <c r="B47" s="0" t="s">
        <v>2524</v>
      </c>
      <c r="C47" s="0" t="s">
        <v>2525</v>
      </c>
      <c r="D47" s="0" t="s">
        <v>2524</v>
      </c>
      <c r="E47" s="0" t="s">
        <v>2525</v>
      </c>
      <c r="F47" s="0" t="s">
        <v>2451</v>
      </c>
      <c r="G47" s="0" t="s">
        <v>1661</v>
      </c>
    </row>
    <row customHeight="1" ht="11.25">
      <c r="A48" s="0" t="s">
        <v>16</v>
      </c>
      <c r="B48" s="0" t="s">
        <v>2524</v>
      </c>
      <c r="C48" s="0" t="s">
        <v>2525</v>
      </c>
      <c r="D48" s="0" t="s">
        <v>2532</v>
      </c>
      <c r="E48" s="0" t="s">
        <v>2533</v>
      </c>
      <c r="F48" s="0" t="s">
        <v>2444</v>
      </c>
      <c r="G48" s="0" t="s">
        <v>1666</v>
      </c>
    </row>
    <row customHeight="1" ht="11.25">
      <c r="A49" s="0" t="s">
        <v>16</v>
      </c>
      <c r="B49" s="0" t="s">
        <v>2524</v>
      </c>
      <c r="C49" s="0" t="s">
        <v>2525</v>
      </c>
      <c r="D49" s="0" t="s">
        <v>2534</v>
      </c>
      <c r="E49" s="0" t="s">
        <v>2535</v>
      </c>
      <c r="F49" s="0" t="s">
        <v>2444</v>
      </c>
      <c r="G49" s="0" t="s">
        <v>1669</v>
      </c>
    </row>
    <row customHeight="1" ht="11.25">
      <c r="A50" s="0" t="s">
        <v>16</v>
      </c>
      <c r="B50" s="0" t="s">
        <v>2524</v>
      </c>
      <c r="C50" s="0" t="s">
        <v>2525</v>
      </c>
      <c r="D50" s="0" t="s">
        <v>2536</v>
      </c>
      <c r="E50" s="0" t="s">
        <v>2537</v>
      </c>
      <c r="F50" s="0" t="s">
        <v>2444</v>
      </c>
      <c r="G50" s="0" t="s">
        <v>1673</v>
      </c>
    </row>
    <row customHeight="1" ht="11.25">
      <c r="A51" s="0" t="s">
        <v>16</v>
      </c>
      <c r="B51" s="0" t="s">
        <v>2524</v>
      </c>
      <c r="C51" s="0" t="s">
        <v>2525</v>
      </c>
      <c r="D51" s="0" t="s">
        <v>2538</v>
      </c>
      <c r="E51" s="0" t="s">
        <v>2539</v>
      </c>
      <c r="F51" s="0" t="s">
        <v>2444</v>
      </c>
      <c r="G51" s="0" t="s">
        <v>1676</v>
      </c>
    </row>
    <row customHeight="1" ht="11.25">
      <c r="A52" s="0" t="s">
        <v>16</v>
      </c>
      <c r="B52" s="0" t="s">
        <v>2540</v>
      </c>
      <c r="C52" s="0" t="s">
        <v>2541</v>
      </c>
      <c r="D52" s="0" t="s">
        <v>2542</v>
      </c>
      <c r="E52" s="0" t="s">
        <v>2543</v>
      </c>
      <c r="F52" s="0" t="s">
        <v>2444</v>
      </c>
      <c r="G52" s="0" t="s">
        <v>1680</v>
      </c>
    </row>
    <row customHeight="1" ht="11.25">
      <c r="A53" s="0" t="s">
        <v>16</v>
      </c>
      <c r="B53" s="0" t="s">
        <v>2540</v>
      </c>
      <c r="C53" s="0" t="s">
        <v>2541</v>
      </c>
      <c r="D53" s="0" t="s">
        <v>2544</v>
      </c>
      <c r="E53" s="0" t="s">
        <v>2545</v>
      </c>
      <c r="F53" s="0" t="s">
        <v>2444</v>
      </c>
      <c r="G53" s="0" t="s">
        <v>1682</v>
      </c>
    </row>
    <row customHeight="1" ht="11.25">
      <c r="A54" s="0" t="s">
        <v>16</v>
      </c>
      <c r="B54" s="0" t="s">
        <v>2540</v>
      </c>
      <c r="C54" s="0" t="s">
        <v>2541</v>
      </c>
      <c r="D54" s="0" t="s">
        <v>2546</v>
      </c>
      <c r="E54" s="0" t="s">
        <v>2547</v>
      </c>
      <c r="F54" s="0" t="s">
        <v>2444</v>
      </c>
      <c r="G54" s="0" t="s">
        <v>1685</v>
      </c>
    </row>
    <row customHeight="1" ht="11.25">
      <c r="A55" s="0" t="s">
        <v>16</v>
      </c>
      <c r="B55" s="0" t="s">
        <v>2540</v>
      </c>
      <c r="C55" s="0" t="s">
        <v>2541</v>
      </c>
      <c r="D55" s="0" t="s">
        <v>2548</v>
      </c>
      <c r="E55" s="0" t="s">
        <v>2549</v>
      </c>
      <c r="F55" s="0" t="s">
        <v>2444</v>
      </c>
      <c r="G55" s="0" t="s">
        <v>1689</v>
      </c>
    </row>
    <row customHeight="1" ht="11.25">
      <c r="A56" s="0" t="s">
        <v>16</v>
      </c>
      <c r="B56" s="0" t="s">
        <v>2540</v>
      </c>
      <c r="C56" s="0" t="s">
        <v>2541</v>
      </c>
      <c r="D56" s="0" t="s">
        <v>2550</v>
      </c>
      <c r="E56" s="0" t="s">
        <v>2551</v>
      </c>
      <c r="F56" s="0" t="s">
        <v>2444</v>
      </c>
      <c r="G56" s="0" t="s">
        <v>1692</v>
      </c>
    </row>
    <row customHeight="1" ht="11.25">
      <c r="A57" s="0" t="s">
        <v>16</v>
      </c>
      <c r="B57" s="0" t="s">
        <v>2540</v>
      </c>
      <c r="C57" s="0" t="s">
        <v>2541</v>
      </c>
      <c r="D57" s="0" t="s">
        <v>2552</v>
      </c>
      <c r="E57" s="0" t="s">
        <v>2553</v>
      </c>
      <c r="F57" s="0" t="s">
        <v>2444</v>
      </c>
      <c r="G57" s="0" t="s">
        <v>1695</v>
      </c>
    </row>
    <row customHeight="1" ht="11.25">
      <c r="A58" s="0" t="s">
        <v>16</v>
      </c>
      <c r="B58" s="0" t="s">
        <v>2540</v>
      </c>
      <c r="C58" s="0" t="s">
        <v>2541</v>
      </c>
      <c r="D58" s="0" t="s">
        <v>2540</v>
      </c>
      <c r="E58" s="0" t="s">
        <v>2541</v>
      </c>
      <c r="F58" s="0" t="s">
        <v>2451</v>
      </c>
      <c r="G58" s="0" t="s">
        <v>1698</v>
      </c>
    </row>
    <row customHeight="1" ht="11.25">
      <c r="A59" s="0" t="s">
        <v>16</v>
      </c>
      <c r="B59" s="0" t="s">
        <v>2540</v>
      </c>
      <c r="C59" s="0" t="s">
        <v>2541</v>
      </c>
      <c r="D59" s="0" t="s">
        <v>2554</v>
      </c>
      <c r="E59" s="0" t="s">
        <v>2555</v>
      </c>
      <c r="F59" s="0" t="s">
        <v>2444</v>
      </c>
      <c r="G59" s="0" t="s">
        <v>1702</v>
      </c>
    </row>
    <row customHeight="1" ht="11.25">
      <c r="A60" s="0" t="s">
        <v>16</v>
      </c>
      <c r="B60" s="0" t="s">
        <v>2540</v>
      </c>
      <c r="C60" s="0" t="s">
        <v>2541</v>
      </c>
      <c r="D60" s="0" t="s">
        <v>2556</v>
      </c>
      <c r="E60" s="0" t="s">
        <v>2557</v>
      </c>
      <c r="F60" s="0" t="s">
        <v>2444</v>
      </c>
      <c r="G60" s="0" t="s">
        <v>1705</v>
      </c>
    </row>
    <row customHeight="1" ht="11.25">
      <c r="A61" s="0" t="s">
        <v>16</v>
      </c>
      <c r="B61" s="0" t="s">
        <v>2540</v>
      </c>
      <c r="C61" s="0" t="s">
        <v>2541</v>
      </c>
      <c r="D61" s="0" t="s">
        <v>2558</v>
      </c>
      <c r="E61" s="0" t="s">
        <v>2559</v>
      </c>
      <c r="F61" s="0" t="s">
        <v>2444</v>
      </c>
      <c r="G61" s="0" t="s">
        <v>2560</v>
      </c>
    </row>
    <row customHeight="1" ht="11.25">
      <c r="A62" s="0" t="s">
        <v>16</v>
      </c>
      <c r="B62" s="0" t="s">
        <v>2540</v>
      </c>
      <c r="C62" s="0" t="s">
        <v>2541</v>
      </c>
      <c r="D62" s="0" t="s">
        <v>2561</v>
      </c>
      <c r="E62" s="0" t="s">
        <v>2562</v>
      </c>
      <c r="F62" s="0" t="s">
        <v>2444</v>
      </c>
      <c r="G62" s="0" t="s">
        <v>2563</v>
      </c>
    </row>
    <row customHeight="1" ht="11.25">
      <c r="A63" s="0" t="s">
        <v>16</v>
      </c>
      <c r="B63" s="0" t="s">
        <v>2540</v>
      </c>
      <c r="C63" s="0" t="s">
        <v>2541</v>
      </c>
      <c r="D63" s="0" t="s">
        <v>2564</v>
      </c>
      <c r="E63" s="0" t="s">
        <v>2565</v>
      </c>
      <c r="F63" s="0" t="s">
        <v>2444</v>
      </c>
      <c r="G63" s="0" t="s">
        <v>2566</v>
      </c>
    </row>
    <row customHeight="1" ht="11.25">
      <c r="A64" s="0" t="s">
        <v>16</v>
      </c>
      <c r="B64" s="0" t="s">
        <v>2567</v>
      </c>
      <c r="C64" s="0" t="s">
        <v>2568</v>
      </c>
      <c r="D64" s="0" t="s">
        <v>2569</v>
      </c>
      <c r="E64" s="0" t="s">
        <v>2570</v>
      </c>
      <c r="F64" s="0" t="s">
        <v>2444</v>
      </c>
      <c r="G64" s="0" t="s">
        <v>2571</v>
      </c>
    </row>
    <row customHeight="1" ht="11.25">
      <c r="A65" s="0" t="s">
        <v>16</v>
      </c>
      <c r="B65" s="0" t="s">
        <v>2567</v>
      </c>
      <c r="C65" s="0" t="s">
        <v>2568</v>
      </c>
      <c r="D65" s="0" t="s">
        <v>2572</v>
      </c>
      <c r="E65" s="0" t="s">
        <v>2573</v>
      </c>
      <c r="F65" s="0" t="s">
        <v>2444</v>
      </c>
      <c r="G65" s="0" t="s">
        <v>2574</v>
      </c>
    </row>
    <row customHeight="1" ht="11.25">
      <c r="A66" s="0" t="s">
        <v>16</v>
      </c>
      <c r="B66" s="0" t="s">
        <v>2567</v>
      </c>
      <c r="C66" s="0" t="s">
        <v>2568</v>
      </c>
      <c r="D66" s="0" t="s">
        <v>2575</v>
      </c>
      <c r="E66" s="0" t="s">
        <v>2576</v>
      </c>
      <c r="F66" s="0" t="s">
        <v>2444</v>
      </c>
      <c r="G66" s="0" t="s">
        <v>2577</v>
      </c>
    </row>
    <row customHeight="1" ht="11.25">
      <c r="A67" s="0" t="s">
        <v>16</v>
      </c>
      <c r="B67" s="0" t="s">
        <v>2567</v>
      </c>
      <c r="C67" s="0" t="s">
        <v>2568</v>
      </c>
      <c r="D67" s="0" t="s">
        <v>2578</v>
      </c>
      <c r="E67" s="0" t="s">
        <v>2579</v>
      </c>
      <c r="F67" s="0" t="s">
        <v>2444</v>
      </c>
      <c r="G67" s="0" t="s">
        <v>2023</v>
      </c>
    </row>
    <row customHeight="1" ht="11.25">
      <c r="A68" s="0" t="s">
        <v>16</v>
      </c>
      <c r="B68" s="0" t="s">
        <v>2567</v>
      </c>
      <c r="C68" s="0" t="s">
        <v>2568</v>
      </c>
      <c r="D68" s="0" t="s">
        <v>2580</v>
      </c>
      <c r="E68" s="0" t="s">
        <v>2581</v>
      </c>
      <c r="F68" s="0" t="s">
        <v>2444</v>
      </c>
      <c r="G68" s="0" t="s">
        <v>2582</v>
      </c>
    </row>
    <row customHeight="1" ht="11.25">
      <c r="A69" s="0" t="s">
        <v>16</v>
      </c>
      <c r="B69" s="0" t="s">
        <v>2567</v>
      </c>
      <c r="C69" s="0" t="s">
        <v>2568</v>
      </c>
      <c r="D69" s="0" t="s">
        <v>2583</v>
      </c>
      <c r="E69" s="0" t="s">
        <v>2584</v>
      </c>
      <c r="F69" s="0" t="s">
        <v>2444</v>
      </c>
      <c r="G69" s="0" t="s">
        <v>2226</v>
      </c>
    </row>
    <row customHeight="1" ht="11.25">
      <c r="A70" s="0" t="s">
        <v>16</v>
      </c>
      <c r="B70" s="0" t="s">
        <v>2567</v>
      </c>
      <c r="C70" s="0" t="s">
        <v>2568</v>
      </c>
      <c r="D70" s="0" t="s">
        <v>2585</v>
      </c>
      <c r="E70" s="0" t="s">
        <v>2586</v>
      </c>
      <c r="F70" s="0" t="s">
        <v>2444</v>
      </c>
      <c r="G70" s="0" t="s">
        <v>2587</v>
      </c>
    </row>
    <row customHeight="1" ht="11.25">
      <c r="A71" s="0" t="s">
        <v>16</v>
      </c>
      <c r="B71" s="0" t="s">
        <v>2567</v>
      </c>
      <c r="C71" s="0" t="s">
        <v>2568</v>
      </c>
      <c r="D71" s="0" t="s">
        <v>2567</v>
      </c>
      <c r="E71" s="0" t="s">
        <v>2568</v>
      </c>
      <c r="F71" s="0" t="s">
        <v>2451</v>
      </c>
      <c r="G71" s="0" t="s">
        <v>2588</v>
      </c>
    </row>
    <row customHeight="1" ht="11.25">
      <c r="A72" s="0" t="s">
        <v>16</v>
      </c>
      <c r="B72" s="0" t="s">
        <v>2567</v>
      </c>
      <c r="C72" s="0" t="s">
        <v>2568</v>
      </c>
      <c r="D72" s="0" t="s">
        <v>2589</v>
      </c>
      <c r="E72" s="0" t="s">
        <v>2590</v>
      </c>
      <c r="F72" s="0" t="s">
        <v>2444</v>
      </c>
      <c r="G72" s="0" t="s">
        <v>2591</v>
      </c>
    </row>
    <row customHeight="1" ht="11.25">
      <c r="A73" s="0" t="s">
        <v>16</v>
      </c>
      <c r="B73" s="0" t="s">
        <v>2567</v>
      </c>
      <c r="C73" s="0" t="s">
        <v>2568</v>
      </c>
      <c r="D73" s="0" t="s">
        <v>2592</v>
      </c>
      <c r="E73" s="0" t="s">
        <v>2593</v>
      </c>
      <c r="F73" s="0" t="s">
        <v>2444</v>
      </c>
      <c r="G73" s="0" t="s">
        <v>2594</v>
      </c>
    </row>
    <row customHeight="1" ht="11.25">
      <c r="A74" s="0" t="s">
        <v>16</v>
      </c>
      <c r="B74" s="0" t="s">
        <v>2595</v>
      </c>
      <c r="C74" s="0" t="s">
        <v>2596</v>
      </c>
      <c r="D74" s="0" t="s">
        <v>2597</v>
      </c>
      <c r="E74" s="0" t="s">
        <v>2598</v>
      </c>
      <c r="F74" s="0" t="s">
        <v>2444</v>
      </c>
      <c r="G74" s="0" t="s">
        <v>2599</v>
      </c>
    </row>
    <row customHeight="1" ht="11.25">
      <c r="A75" s="0" t="s">
        <v>16</v>
      </c>
      <c r="B75" s="0" t="s">
        <v>2595</v>
      </c>
      <c r="C75" s="0" t="s">
        <v>2596</v>
      </c>
      <c r="D75" s="0" t="s">
        <v>2600</v>
      </c>
      <c r="E75" s="0" t="s">
        <v>2601</v>
      </c>
      <c r="F75" s="0" t="s">
        <v>2444</v>
      </c>
      <c r="G75" s="0" t="s">
        <v>2602</v>
      </c>
    </row>
    <row customHeight="1" ht="11.25">
      <c r="A76" s="0" t="s">
        <v>16</v>
      </c>
      <c r="B76" s="0" t="s">
        <v>2595</v>
      </c>
      <c r="C76" s="0" t="s">
        <v>2596</v>
      </c>
      <c r="D76" s="0" t="s">
        <v>2603</v>
      </c>
      <c r="E76" s="0" t="s">
        <v>2604</v>
      </c>
      <c r="F76" s="0" t="s">
        <v>2444</v>
      </c>
      <c r="G76" s="0" t="s">
        <v>2605</v>
      </c>
    </row>
    <row customHeight="1" ht="11.25">
      <c r="A77" s="0" t="s">
        <v>16</v>
      </c>
      <c r="B77" s="0" t="s">
        <v>2595</v>
      </c>
      <c r="C77" s="0" t="s">
        <v>2596</v>
      </c>
      <c r="D77" s="0" t="s">
        <v>2606</v>
      </c>
      <c r="E77" s="0" t="s">
        <v>2607</v>
      </c>
      <c r="F77" s="0" t="s">
        <v>2444</v>
      </c>
      <c r="G77" s="0" t="s">
        <v>2608</v>
      </c>
    </row>
    <row customHeight="1" ht="11.25">
      <c r="A78" s="0" t="s">
        <v>16</v>
      </c>
      <c r="B78" s="0" t="s">
        <v>2595</v>
      </c>
      <c r="C78" s="0" t="s">
        <v>2596</v>
      </c>
      <c r="D78" s="0" t="s">
        <v>2595</v>
      </c>
      <c r="E78" s="0" t="s">
        <v>2596</v>
      </c>
      <c r="F78" s="0" t="s">
        <v>2451</v>
      </c>
      <c r="G78" s="0" t="s">
        <v>2609</v>
      </c>
    </row>
    <row customHeight="1" ht="11.25">
      <c r="A79" s="0" t="s">
        <v>16</v>
      </c>
      <c r="B79" s="0" t="s">
        <v>2595</v>
      </c>
      <c r="C79" s="0" t="s">
        <v>2596</v>
      </c>
      <c r="D79" s="0" t="s">
        <v>2610</v>
      </c>
      <c r="E79" s="0" t="s">
        <v>2611</v>
      </c>
      <c r="F79" s="0" t="s">
        <v>2444</v>
      </c>
      <c r="G79" s="0" t="s">
        <v>2612</v>
      </c>
    </row>
    <row customHeight="1" ht="11.25">
      <c r="A80" s="0" t="s">
        <v>16</v>
      </c>
      <c r="B80" s="0" t="s">
        <v>2595</v>
      </c>
      <c r="C80" s="0" t="s">
        <v>2596</v>
      </c>
      <c r="D80" s="0" t="s">
        <v>2613</v>
      </c>
      <c r="E80" s="0" t="s">
        <v>2614</v>
      </c>
      <c r="F80" s="0" t="s">
        <v>2444</v>
      </c>
      <c r="G80" s="0" t="s">
        <v>2615</v>
      </c>
    </row>
    <row customHeight="1" ht="11.25">
      <c r="A81" s="0" t="s">
        <v>16</v>
      </c>
      <c r="B81" s="0" t="s">
        <v>2595</v>
      </c>
      <c r="C81" s="0" t="s">
        <v>2596</v>
      </c>
      <c r="D81" s="0" t="s">
        <v>2616</v>
      </c>
      <c r="E81" s="0" t="s">
        <v>2617</v>
      </c>
      <c r="F81" s="0" t="s">
        <v>2444</v>
      </c>
      <c r="G81" s="0" t="s">
        <v>2618</v>
      </c>
    </row>
    <row customHeight="1" ht="11.25">
      <c r="A82" s="0" t="s">
        <v>16</v>
      </c>
      <c r="B82" s="0" t="s">
        <v>2619</v>
      </c>
      <c r="C82" s="0" t="s">
        <v>2620</v>
      </c>
      <c r="D82" s="0" t="s">
        <v>2621</v>
      </c>
      <c r="E82" s="0" t="s">
        <v>2622</v>
      </c>
      <c r="F82" s="0" t="s">
        <v>2444</v>
      </c>
      <c r="G82" s="0" t="s">
        <v>2623</v>
      </c>
    </row>
    <row customHeight="1" ht="11.25">
      <c r="A83" s="0" t="s">
        <v>16</v>
      </c>
      <c r="B83" s="0" t="s">
        <v>2619</v>
      </c>
      <c r="C83" s="0" t="s">
        <v>2620</v>
      </c>
      <c r="D83" s="0" t="s">
        <v>2624</v>
      </c>
      <c r="E83" s="0" t="s">
        <v>2625</v>
      </c>
      <c r="F83" s="0" t="s">
        <v>2444</v>
      </c>
      <c r="G83" s="0" t="s">
        <v>2626</v>
      </c>
    </row>
    <row customHeight="1" ht="11.25">
      <c r="A84" s="0" t="s">
        <v>16</v>
      </c>
      <c r="B84" s="0" t="s">
        <v>2619</v>
      </c>
      <c r="C84" s="0" t="s">
        <v>2620</v>
      </c>
      <c r="D84" s="0" t="s">
        <v>2627</v>
      </c>
      <c r="E84" s="0" t="s">
        <v>2628</v>
      </c>
      <c r="F84" s="0" t="s">
        <v>2444</v>
      </c>
      <c r="G84" s="0" t="s">
        <v>2629</v>
      </c>
    </row>
    <row customHeight="1" ht="11.25">
      <c r="A85" s="0" t="s">
        <v>16</v>
      </c>
      <c r="B85" s="0" t="s">
        <v>2619</v>
      </c>
      <c r="C85" s="0" t="s">
        <v>2620</v>
      </c>
      <c r="D85" s="0" t="s">
        <v>2630</v>
      </c>
      <c r="E85" s="0" t="s">
        <v>2631</v>
      </c>
      <c r="F85" s="0" t="s">
        <v>2444</v>
      </c>
      <c r="G85" s="0" t="s">
        <v>2632</v>
      </c>
    </row>
    <row customHeight="1" ht="11.25">
      <c r="A86" s="0" t="s">
        <v>16</v>
      </c>
      <c r="B86" s="0" t="s">
        <v>2619</v>
      </c>
      <c r="C86" s="0" t="s">
        <v>2620</v>
      </c>
      <c r="D86" s="0" t="s">
        <v>2633</v>
      </c>
      <c r="E86" s="0" t="s">
        <v>2634</v>
      </c>
      <c r="F86" s="0" t="s">
        <v>2444</v>
      </c>
      <c r="G86" s="0" t="s">
        <v>2635</v>
      </c>
    </row>
    <row customHeight="1" ht="11.25">
      <c r="A87" s="0" t="s">
        <v>16</v>
      </c>
      <c r="B87" s="0" t="s">
        <v>2619</v>
      </c>
      <c r="C87" s="0" t="s">
        <v>2620</v>
      </c>
      <c r="D87" s="0" t="s">
        <v>2619</v>
      </c>
      <c r="E87" s="0" t="s">
        <v>2620</v>
      </c>
      <c r="F87" s="0" t="s">
        <v>2451</v>
      </c>
      <c r="G87" s="0" t="s">
        <v>2636</v>
      </c>
    </row>
    <row customHeight="1" ht="11.25">
      <c r="A88" s="0" t="s">
        <v>16</v>
      </c>
      <c r="B88" s="0" t="s">
        <v>2619</v>
      </c>
      <c r="C88" s="0" t="s">
        <v>2620</v>
      </c>
      <c r="D88" s="0" t="s">
        <v>2637</v>
      </c>
      <c r="E88" s="0" t="s">
        <v>2638</v>
      </c>
      <c r="F88" s="0" t="s">
        <v>2444</v>
      </c>
      <c r="G88" s="0" t="s">
        <v>2639</v>
      </c>
    </row>
    <row customHeight="1" ht="11.25">
      <c r="A89" s="0" t="s">
        <v>16</v>
      </c>
      <c r="B89" s="0" t="s">
        <v>2619</v>
      </c>
      <c r="C89" s="0" t="s">
        <v>2620</v>
      </c>
      <c r="D89" s="0" t="s">
        <v>2640</v>
      </c>
      <c r="E89" s="0" t="s">
        <v>2641</v>
      </c>
      <c r="F89" s="0" t="s">
        <v>2444</v>
      </c>
      <c r="G89" s="0" t="s">
        <v>2642</v>
      </c>
    </row>
    <row customHeight="1" ht="11.25">
      <c r="A90" s="0" t="s">
        <v>16</v>
      </c>
      <c r="B90" s="0" t="s">
        <v>2643</v>
      </c>
      <c r="C90" s="0" t="s">
        <v>2644</v>
      </c>
      <c r="D90" s="0" t="s">
        <v>2645</v>
      </c>
      <c r="E90" s="0" t="s">
        <v>2646</v>
      </c>
      <c r="F90" s="0" t="s">
        <v>2444</v>
      </c>
      <c r="G90" s="0" t="s">
        <v>2647</v>
      </c>
    </row>
    <row customHeight="1" ht="11.25">
      <c r="A91" s="0" t="s">
        <v>16</v>
      </c>
      <c r="B91" s="0" t="s">
        <v>2643</v>
      </c>
      <c r="C91" s="0" t="s">
        <v>2644</v>
      </c>
      <c r="D91" s="0" t="s">
        <v>2648</v>
      </c>
      <c r="E91" s="0" t="s">
        <v>2649</v>
      </c>
      <c r="F91" s="0" t="s">
        <v>2444</v>
      </c>
      <c r="G91" s="0" t="s">
        <v>2650</v>
      </c>
    </row>
    <row customHeight="1" ht="11.25">
      <c r="A92" s="0" t="s">
        <v>16</v>
      </c>
      <c r="B92" s="0" t="s">
        <v>2643</v>
      </c>
      <c r="C92" s="0" t="s">
        <v>2644</v>
      </c>
      <c r="D92" s="0" t="s">
        <v>2651</v>
      </c>
      <c r="E92" s="0" t="s">
        <v>2652</v>
      </c>
      <c r="F92" s="0" t="s">
        <v>2444</v>
      </c>
      <c r="G92" s="0" t="s">
        <v>2653</v>
      </c>
    </row>
    <row customHeight="1" ht="11.25">
      <c r="A93" s="0" t="s">
        <v>16</v>
      </c>
      <c r="B93" s="0" t="s">
        <v>2643</v>
      </c>
      <c r="C93" s="0" t="s">
        <v>2644</v>
      </c>
      <c r="D93" s="0" t="s">
        <v>2654</v>
      </c>
      <c r="E93" s="0" t="s">
        <v>2655</v>
      </c>
      <c r="F93" s="0" t="s">
        <v>2444</v>
      </c>
      <c r="G93" s="0" t="s">
        <v>2656</v>
      </c>
    </row>
    <row customHeight="1" ht="11.25">
      <c r="A94" s="0" t="s">
        <v>16</v>
      </c>
      <c r="B94" s="0" t="s">
        <v>2643</v>
      </c>
      <c r="C94" s="0" t="s">
        <v>2644</v>
      </c>
      <c r="D94" s="0" t="s">
        <v>2657</v>
      </c>
      <c r="E94" s="0" t="s">
        <v>2658</v>
      </c>
      <c r="F94" s="0" t="s">
        <v>2444</v>
      </c>
      <c r="G94" s="0" t="s">
        <v>2659</v>
      </c>
    </row>
    <row customHeight="1" ht="11.25">
      <c r="A95" s="0" t="s">
        <v>16</v>
      </c>
      <c r="B95" s="0" t="s">
        <v>2643</v>
      </c>
      <c r="C95" s="0" t="s">
        <v>2644</v>
      </c>
      <c r="D95" s="0" t="s">
        <v>2660</v>
      </c>
      <c r="E95" s="0" t="s">
        <v>2661</v>
      </c>
      <c r="F95" s="0" t="s">
        <v>2444</v>
      </c>
      <c r="G95" s="0" t="s">
        <v>2662</v>
      </c>
    </row>
    <row customHeight="1" ht="11.25">
      <c r="A96" s="0" t="s">
        <v>16</v>
      </c>
      <c r="B96" s="0" t="s">
        <v>2643</v>
      </c>
      <c r="C96" s="0" t="s">
        <v>2644</v>
      </c>
      <c r="D96" s="0" t="s">
        <v>2663</v>
      </c>
      <c r="E96" s="0" t="s">
        <v>2664</v>
      </c>
      <c r="F96" s="0" t="s">
        <v>2444</v>
      </c>
      <c r="G96" s="0" t="s">
        <v>2665</v>
      </c>
    </row>
    <row customHeight="1" ht="11.25">
      <c r="A97" s="0" t="s">
        <v>16</v>
      </c>
      <c r="B97" s="0" t="s">
        <v>2643</v>
      </c>
      <c r="C97" s="0" t="s">
        <v>2644</v>
      </c>
      <c r="D97" s="0" t="s">
        <v>2666</v>
      </c>
      <c r="E97" s="0" t="s">
        <v>2667</v>
      </c>
      <c r="F97" s="0" t="s">
        <v>2444</v>
      </c>
      <c r="G97" s="0" t="s">
        <v>2668</v>
      </c>
    </row>
    <row customHeight="1" ht="11.25">
      <c r="A98" s="0" t="s">
        <v>16</v>
      </c>
      <c r="B98" s="0" t="s">
        <v>2643</v>
      </c>
      <c r="C98" s="0" t="s">
        <v>2644</v>
      </c>
      <c r="D98" s="0" t="s">
        <v>2669</v>
      </c>
      <c r="E98" s="0" t="s">
        <v>2670</v>
      </c>
      <c r="F98" s="0" t="s">
        <v>2444</v>
      </c>
      <c r="G98" s="0" t="s">
        <v>2671</v>
      </c>
    </row>
    <row customHeight="1" ht="11.25">
      <c r="A99" s="0" t="s">
        <v>16</v>
      </c>
      <c r="B99" s="0" t="s">
        <v>2643</v>
      </c>
      <c r="C99" s="0" t="s">
        <v>2644</v>
      </c>
      <c r="D99" s="0" t="s">
        <v>2672</v>
      </c>
      <c r="E99" s="0" t="s">
        <v>2673</v>
      </c>
      <c r="F99" s="0" t="s">
        <v>2444</v>
      </c>
      <c r="G99" s="0" t="s">
        <v>2674</v>
      </c>
    </row>
    <row customHeight="1" ht="11.25">
      <c r="A100" s="0" t="s">
        <v>16</v>
      </c>
      <c r="B100" s="0" t="s">
        <v>2643</v>
      </c>
      <c r="C100" s="0" t="s">
        <v>2644</v>
      </c>
      <c r="D100" s="0" t="s">
        <v>2675</v>
      </c>
      <c r="E100" s="0" t="s">
        <v>2676</v>
      </c>
      <c r="F100" s="0" t="s">
        <v>2444</v>
      </c>
      <c r="G100" s="0" t="s">
        <v>2677</v>
      </c>
    </row>
    <row customHeight="1" ht="11.25">
      <c r="A101" s="0" t="s">
        <v>16</v>
      </c>
      <c r="B101" s="0" t="s">
        <v>2643</v>
      </c>
      <c r="C101" s="0" t="s">
        <v>2644</v>
      </c>
      <c r="D101" s="0" t="s">
        <v>2643</v>
      </c>
      <c r="E101" s="0" t="s">
        <v>2644</v>
      </c>
      <c r="F101" s="0" t="s">
        <v>2451</v>
      </c>
      <c r="G101" s="0" t="s">
        <v>2678</v>
      </c>
    </row>
    <row customHeight="1" ht="11.25">
      <c r="A102" s="0" t="s">
        <v>16</v>
      </c>
      <c r="B102" s="0" t="s">
        <v>2643</v>
      </c>
      <c r="C102" s="0" t="s">
        <v>2644</v>
      </c>
      <c r="D102" s="0" t="s">
        <v>2679</v>
      </c>
      <c r="E102" s="0" t="s">
        <v>2680</v>
      </c>
      <c r="F102" s="0" t="s">
        <v>2444</v>
      </c>
      <c r="G102" s="0" t="s">
        <v>2681</v>
      </c>
    </row>
    <row customHeight="1" ht="11.25">
      <c r="A103" s="0" t="s">
        <v>16</v>
      </c>
      <c r="B103" s="0" t="s">
        <v>2643</v>
      </c>
      <c r="C103" s="0" t="s">
        <v>2644</v>
      </c>
      <c r="D103" s="0" t="s">
        <v>2682</v>
      </c>
      <c r="E103" s="0" t="s">
        <v>2683</v>
      </c>
      <c r="F103" s="0" t="s">
        <v>2444</v>
      </c>
      <c r="G103" s="0" t="s">
        <v>2684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7EA6F-F277-A9B5-C75A-0.7B00CDC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2720</v>
      </c>
      <c r="B1" s="836" t="s">
        <v>2721</v>
      </c>
      <c r="C1" s="836" t="s">
        <v>1169</v>
      </c>
    </row>
    <row customHeight="1" ht="11.25">
      <c r="A2" s="836">
        <v>4189678</v>
      </c>
      <c r="B2" s="836" t="s">
        <v>2722</v>
      </c>
      <c r="C2" s="836" t="s">
        <v>2723</v>
      </c>
    </row>
    <row customHeight="1" ht="11.25">
      <c r="A3" s="836">
        <v>4190415</v>
      </c>
      <c r="B3" s="836" t="s">
        <v>2724</v>
      </c>
      <c r="C3" s="836" t="s">
        <v>2723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22F3D-406B-3E54-A4AF-0.9F38BB5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2725</v>
      </c>
      <c r="B1" s="164" t="s">
        <v>2726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A788B-EA19-51F5-4887-0.7226DC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2727</v>
      </c>
      <c r="B1" s="0" t="b">
        <v>1</v>
      </c>
    </row>
    <row customHeight="1" ht="11.25">
      <c r="A2" s="0" t="s">
        <v>2728</v>
      </c>
      <c r="B2" s="0" t="b">
        <v>0</v>
      </c>
    </row>
    <row customHeight="1" ht="11.25">
      <c r="A3" s="0" t="s">
        <v>2729</v>
      </c>
      <c r="B3" s="0" t="b">
        <v>0</v>
      </c>
    </row>
    <row customHeight="1" ht="11.25">
      <c r="A4" s="0" t="s">
        <v>2730</v>
      </c>
      <c r="B4" s="0" t="b">
        <v>1</v>
      </c>
    </row>
    <row customHeight="1" ht="11.25">
      <c r="A5" s="0" t="s">
        <v>2731</v>
      </c>
      <c r="B5" s="0" t="b">
        <v>0</v>
      </c>
    </row>
    <row customHeight="1" ht="11.25">
      <c r="A6" s="0" t="s">
        <v>2732</v>
      </c>
      <c r="B6" s="0" t="b">
        <v>0</v>
      </c>
    </row>
    <row customHeight="1" ht="11.25">
      <c r="A7" s="0" t="s">
        <v>2733</v>
      </c>
      <c r="B7" s="0" t="b">
        <v>0</v>
      </c>
    </row>
    <row customHeight="1" ht="11.25">
      <c r="A8" s="0" t="s">
        <v>2734</v>
      </c>
      <c r="B8" s="0" t="b">
        <v>0</v>
      </c>
    </row>
    <row customHeight="1" ht="11.25">
      <c r="A9" s="0" t="s">
        <v>2735</v>
      </c>
      <c r="B9" s="0" t="b">
        <v>1</v>
      </c>
    </row>
    <row customHeight="1" ht="11.25">
      <c r="A10" s="0" t="s">
        <v>2736</v>
      </c>
      <c r="B10" s="0" t="b">
        <v>0</v>
      </c>
    </row>
    <row customHeight="1" ht="11.25">
      <c r="A11" s="0" t="s">
        <v>2737</v>
      </c>
      <c r="B11" s="0" t="b">
        <v>0</v>
      </c>
    </row>
    <row customHeight="1" ht="11.25">
      <c r="A12" s="0" t="s">
        <v>2738</v>
      </c>
      <c r="B12" s="0" t="b">
        <v>0</v>
      </c>
    </row>
    <row customHeight="1" ht="11.25">
      <c r="A13" s="0" t="s">
        <v>2739</v>
      </c>
      <c r="B13" s="0" t="b">
        <v>0</v>
      </c>
    </row>
    <row customHeight="1" ht="11.25">
      <c r="A14" s="0" t="s">
        <v>2740</v>
      </c>
      <c r="B14" s="0" t="b">
        <v>0</v>
      </c>
    </row>
    <row customHeight="1" ht="11.25">
      <c r="A15" s="0" t="s">
        <v>2741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2EB6C-A6B2-4449-345D-0.CF8FF95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39432-E476-0329-4ACC-0.617C9E8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2742</v>
      </c>
      <c r="B1" s="68" t="s">
        <v>2743</v>
      </c>
    </row>
    <row customHeight="1" ht="11.25">
      <c r="A2" s="65" t="s">
        <v>2744</v>
      </c>
      <c r="B2" s="65" t="s">
        <v>2745</v>
      </c>
    </row>
    <row customHeight="1" ht="11.25">
      <c r="A3" s="65" t="s">
        <v>2746</v>
      </c>
      <c r="B3" s="65" t="s">
        <v>2747</v>
      </c>
    </row>
    <row customHeight="1" ht="11.25">
      <c r="A4" s="65" t="s">
        <v>2748</v>
      </c>
      <c r="B4" s="65" t="s">
        <v>2749</v>
      </c>
    </row>
    <row customHeight="1" ht="11.25">
      <c r="A5" s="65" t="s">
        <v>2750</v>
      </c>
      <c r="B5" s="65" t="s">
        <v>2751</v>
      </c>
    </row>
    <row customHeight="1" ht="11.25">
      <c r="A6" s="65" t="s">
        <v>2752</v>
      </c>
      <c r="B6" s="65" t="s">
        <v>2753</v>
      </c>
    </row>
    <row customHeight="1" ht="11.25">
      <c r="A7" s="65" t="s">
        <v>2754</v>
      </c>
      <c r="B7" s="65" t="s">
        <v>2755</v>
      </c>
    </row>
    <row customHeight="1" ht="11.25">
      <c r="A8" s="65" t="s">
        <v>2756</v>
      </c>
      <c r="B8" s="65" t="s">
        <v>2757</v>
      </c>
    </row>
    <row customHeight="1" ht="11.25">
      <c r="A9" s="65" t="s">
        <v>2758</v>
      </c>
      <c r="B9" s="65" t="s">
        <v>2759</v>
      </c>
    </row>
    <row customHeight="1" ht="11.25">
      <c r="A10" s="65" t="s">
        <v>2760</v>
      </c>
      <c r="B10" s="65" t="s">
        <v>2761</v>
      </c>
    </row>
    <row customHeight="1" ht="11.25">
      <c r="A11" s="65" t="s">
        <v>2762</v>
      </c>
      <c r="B11" s="65" t="s">
        <v>2763</v>
      </c>
    </row>
    <row customHeight="1" ht="11.25">
      <c r="A12" s="65" t="s">
        <v>2764</v>
      </c>
      <c r="B12" s="65" t="s">
        <v>2765</v>
      </c>
    </row>
    <row customHeight="1" ht="11.25">
      <c r="A13" s="65" t="s">
        <v>2766</v>
      </c>
      <c r="B13" s="65" t="s">
        <v>2767</v>
      </c>
    </row>
    <row customHeight="1" ht="11.25">
      <c r="A14" s="65" t="s">
        <v>2768</v>
      </c>
      <c r="B14" s="65" t="s">
        <v>2769</v>
      </c>
    </row>
    <row customHeight="1" ht="11.25">
      <c r="A15" s="65" t="s">
        <v>2770</v>
      </c>
      <c r="B15" s="65" t="s">
        <v>2771</v>
      </c>
    </row>
    <row customHeight="1" ht="11.25">
      <c r="A16" s="65" t="s">
        <v>2772</v>
      </c>
      <c r="B16" s="65" t="s">
        <v>2773</v>
      </c>
    </row>
    <row customHeight="1" ht="11.25">
      <c r="A17" s="65" t="s">
        <v>2774</v>
      </c>
      <c r="B17" s="65" t="s">
        <v>2775</v>
      </c>
    </row>
    <row customHeight="1" ht="11.25">
      <c r="A18" s="65" t="s">
        <v>2776</v>
      </c>
      <c r="B18" s="65" t="s">
        <v>2777</v>
      </c>
    </row>
    <row customHeight="1" ht="11.25">
      <c r="A19" s="65" t="s">
        <v>2778</v>
      </c>
      <c r="B19" s="65" t="s">
        <v>2779</v>
      </c>
    </row>
    <row customHeight="1" ht="11.25">
      <c r="A20" s="65" t="s">
        <v>2780</v>
      </c>
      <c r="B20" s="65" t="s">
        <v>2781</v>
      </c>
    </row>
    <row customHeight="1" ht="11.25">
      <c r="A21" s="65" t="s">
        <v>2782</v>
      </c>
      <c r="B21" s="65" t="s">
        <v>2783</v>
      </c>
    </row>
    <row customHeight="1" ht="11.25">
      <c r="A22" s="65" t="s">
        <v>2784</v>
      </c>
      <c r="B22" s="65" t="s">
        <v>2785</v>
      </c>
    </row>
    <row customHeight="1" ht="11.25">
      <c r="A23" s="65" t="s">
        <v>2786</v>
      </c>
      <c r="B23" s="65" t="s">
        <v>2787</v>
      </c>
    </row>
    <row customHeight="1" ht="11.25">
      <c r="A24" s="65" t="s">
        <v>2788</v>
      </c>
      <c r="B24" s="65" t="s">
        <v>2789</v>
      </c>
    </row>
    <row customHeight="1" ht="11.25">
      <c r="A25" s="65" t="s">
        <v>2790</v>
      </c>
      <c r="B25" s="65" t="s">
        <v>2791</v>
      </c>
    </row>
    <row customHeight="1" ht="11.25">
      <c r="A26" s="65" t="s">
        <v>2792</v>
      </c>
      <c r="B26" s="65" t="s">
        <v>2793</v>
      </c>
    </row>
    <row customHeight="1" ht="11.25">
      <c r="A27" s="65" t="s">
        <v>2794</v>
      </c>
      <c r="B27" s="65" t="s">
        <v>2795</v>
      </c>
    </row>
    <row customHeight="1" ht="11.25">
      <c r="A28" s="65" t="s">
        <v>2796</v>
      </c>
      <c r="B28" s="65" t="s">
        <v>2797</v>
      </c>
    </row>
    <row customHeight="1" ht="11.25">
      <c r="A29" s="65" t="s">
        <v>2798</v>
      </c>
      <c r="B29" s="65" t="s">
        <v>2799</v>
      </c>
    </row>
    <row customHeight="1" ht="11.25">
      <c r="A30" s="65" t="s">
        <v>2800</v>
      </c>
      <c r="B30" s="65" t="s">
        <v>2801</v>
      </c>
    </row>
    <row customHeight="1" ht="11.25">
      <c r="A31" s="65" t="s">
        <v>2802</v>
      </c>
      <c r="B31" s="65" t="s">
        <v>2803</v>
      </c>
    </row>
    <row customHeight="1" ht="11.25">
      <c r="A32" s="65" t="s">
        <v>2804</v>
      </c>
      <c r="B32" s="65" t="s">
        <v>2805</v>
      </c>
    </row>
    <row customHeight="1" ht="11.25">
      <c r="A33" s="65" t="s">
        <v>2806</v>
      </c>
      <c r="B33" s="65" t="s">
        <v>2807</v>
      </c>
    </row>
    <row customHeight="1" ht="11.25">
      <c r="A34" s="65" t="s">
        <v>2808</v>
      </c>
      <c r="B34" s="65" t="s">
        <v>2809</v>
      </c>
    </row>
    <row customHeight="1" ht="11.25">
      <c r="A35" s="65" t="s">
        <v>2810</v>
      </c>
      <c r="B35" s="65" t="s">
        <v>2811</v>
      </c>
    </row>
    <row customHeight="1" ht="11.25">
      <c r="A36" s="65" t="s">
        <v>2812</v>
      </c>
      <c r="B36" s="65" t="s">
        <v>2813</v>
      </c>
    </row>
    <row customHeight="1" ht="11.25">
      <c r="A37" s="65" t="s">
        <v>2814</v>
      </c>
      <c r="B37" s="65" t="s">
        <v>2815</v>
      </c>
    </row>
    <row customHeight="1" ht="11.25">
      <c r="A38" s="65" t="s">
        <v>2816</v>
      </c>
      <c r="B38" s="65" t="s">
        <v>2817</v>
      </c>
    </row>
    <row customHeight="1" ht="11.25">
      <c r="A39" s="65" t="s">
        <v>2818</v>
      </c>
      <c r="B39" s="65" t="s">
        <v>2819</v>
      </c>
    </row>
    <row customHeight="1" ht="11.25">
      <c r="A40" s="65" t="s">
        <v>2820</v>
      </c>
      <c r="B40" s="65" t="s">
        <v>2821</v>
      </c>
    </row>
    <row customHeight="1" ht="11.25">
      <c r="A41" s="65" t="s">
        <v>2822</v>
      </c>
      <c r="B41" s="65" t="s">
        <v>2823</v>
      </c>
    </row>
    <row customHeight="1" ht="11.25">
      <c r="A42" s="65" t="s">
        <v>2824</v>
      </c>
      <c r="B42" s="65" t="s">
        <v>2825</v>
      </c>
    </row>
    <row customHeight="1" ht="11.25">
      <c r="A43" s="65" t="s">
        <v>2826</v>
      </c>
      <c r="B43" s="65" t="s">
        <v>2827</v>
      </c>
    </row>
    <row customHeight="1" ht="11.25">
      <c r="A44" s="65" t="s">
        <v>2828</v>
      </c>
      <c r="B44" s="65" t="s">
        <v>2829</v>
      </c>
    </row>
    <row customHeight="1" ht="11.25">
      <c r="A45" s="65" t="s">
        <v>2830</v>
      </c>
      <c r="B45" s="65" t="s">
        <v>2831</v>
      </c>
    </row>
    <row customHeight="1" ht="11.25">
      <c r="A46" s="65" t="s">
        <v>2832</v>
      </c>
      <c r="B46" s="65" t="s">
        <v>2833</v>
      </c>
    </row>
    <row customHeight="1" ht="11.25">
      <c r="A47" s="65" t="s">
        <v>2834</v>
      </c>
      <c r="B47" s="65" t="s">
        <v>2835</v>
      </c>
    </row>
    <row customHeight="1" ht="11.25">
      <c r="A48" s="65" t="s">
        <v>2836</v>
      </c>
      <c r="B48" s="65" t="s">
        <v>2837</v>
      </c>
    </row>
    <row customHeight="1" ht="11.25">
      <c r="A49" s="65" t="s">
        <v>2838</v>
      </c>
      <c r="B49" s="65" t="s">
        <v>2839</v>
      </c>
    </row>
    <row customHeight="1" ht="11.25">
      <c r="A50" s="65" t="s">
        <v>2840</v>
      </c>
      <c r="B50" s="65" t="s">
        <v>2841</v>
      </c>
    </row>
    <row customHeight="1" ht="11.25">
      <c r="A51" s="65" t="s">
        <v>2842</v>
      </c>
      <c r="B51" s="65" t="s">
        <v>2843</v>
      </c>
    </row>
    <row customHeight="1" ht="11.25">
      <c r="A52" s="65" t="s">
        <v>2844</v>
      </c>
      <c r="B52" s="65" t="s">
        <v>2845</v>
      </c>
    </row>
    <row customHeight="1" ht="11.25">
      <c r="A53" s="65" t="s">
        <v>2846</v>
      </c>
      <c r="B53" s="65" t="s">
        <v>2847</v>
      </c>
    </row>
    <row customHeight="1" ht="11.25">
      <c r="A54" s="65" t="s">
        <v>2848</v>
      </c>
      <c r="B54" s="65" t="s">
        <v>2849</v>
      </c>
    </row>
    <row customHeight="1" ht="11.25">
      <c r="A55" s="65" t="s">
        <v>2850</v>
      </c>
      <c r="B55" s="65" t="s">
        <v>2851</v>
      </c>
    </row>
    <row customHeight="1" ht="11.25">
      <c r="A56" s="65" t="s">
        <v>2852</v>
      </c>
      <c r="B56" s="65" t="s">
        <v>2853</v>
      </c>
    </row>
    <row customHeight="1" ht="11.25">
      <c r="A57" s="65" t="s">
        <v>2854</v>
      </c>
      <c r="B57" s="65" t="s">
        <v>2855</v>
      </c>
    </row>
    <row customHeight="1" ht="11.25">
      <c r="A58" s="65" t="s">
        <v>2856</v>
      </c>
      <c r="B58" s="65" t="s">
        <v>2857</v>
      </c>
    </row>
    <row customHeight="1" ht="11.25">
      <c r="A59" s="65" t="s">
        <v>2858</v>
      </c>
      <c r="B59" s="65" t="s">
        <v>2859</v>
      </c>
    </row>
    <row customHeight="1" ht="11.25">
      <c r="A60" s="65" t="s">
        <v>2860</v>
      </c>
      <c r="B60" s="65" t="s">
        <v>2861</v>
      </c>
    </row>
    <row customHeight="1" ht="11.25">
      <c r="A61" s="65"/>
      <c r="B61" s="65" t="s">
        <v>2862</v>
      </c>
    </row>
    <row customHeight="1" ht="11.25">
      <c r="A62" s="65"/>
      <c r="B62" s="65" t="s">
        <v>2863</v>
      </c>
    </row>
    <row customHeight="1" ht="11.25">
      <c r="A63" s="65"/>
      <c r="B63" s="65" t="s">
        <v>2864</v>
      </c>
    </row>
    <row customHeight="1" ht="11.25">
      <c r="A64" s="65"/>
      <c r="B64" s="65" t="s">
        <v>2865</v>
      </c>
    </row>
    <row customHeight="1" ht="11.25">
      <c r="A65" s="65"/>
      <c r="B65" s="65" t="s">
        <v>2866</v>
      </c>
    </row>
    <row customHeight="1" ht="11.25">
      <c r="A66" s="65"/>
      <c r="B66" s="65" t="s">
        <v>2867</v>
      </c>
    </row>
    <row customHeight="1" ht="11.25">
      <c r="A67" s="65"/>
      <c r="B67" s="65" t="s">
        <v>2868</v>
      </c>
    </row>
    <row customHeight="1" ht="11.25">
      <c r="A68" s="65"/>
      <c r="B68" s="65" t="s">
        <v>2869</v>
      </c>
    </row>
    <row customHeight="1" ht="11.25">
      <c r="A69" s="65"/>
      <c r="B69" s="65" t="s">
        <v>2870</v>
      </c>
    </row>
    <row customHeight="1" ht="11.25">
      <c r="A70" s="65"/>
      <c r="B70" s="65" t="s">
        <v>2871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A2C8-43A6-F58F-7632-0.479E27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2872</v>
      </c>
    </row>
    <row customHeight="1" ht="90">
      <c r="B2" s="95" t="s">
        <v>2873</v>
      </c>
    </row>
    <row customHeight="1" ht="67.5">
      <c r="B3" s="95" t="s">
        <v>2874</v>
      </c>
    </row>
    <row customHeight="1" ht="33.75">
      <c r="B4" s="95" t="s">
        <v>2875</v>
      </c>
    </row>
    <row customHeight="1" ht="11.25">
      <c r="B5" s="95" t="s">
        <v>2876</v>
      </c>
    </row>
    <row customHeight="1" ht="22.5">
      <c r="B6" s="95" t="s">
        <v>2877</v>
      </c>
    </row>
    <row customHeight="1" ht="22.5">
      <c r="B7" s="95" t="s">
        <v>2878</v>
      </c>
    </row>
    <row customHeight="1" ht="22.5">
      <c r="B8" s="95" t="s">
        <v>2879</v>
      </c>
    </row>
    <row customHeight="1" ht="22.5">
      <c r="B9" s="95" t="s">
        <v>2880</v>
      </c>
    </row>
    <row customHeight="1" ht="56.25">
      <c r="B10" s="95" t="s">
        <v>2881</v>
      </c>
    </row>
    <row customHeight="1" ht="12.75">
      <c r="B11" s="160" t="s">
        <v>2882</v>
      </c>
    </row>
    <row customHeight="1" ht="11.25">
      <c r="B12" s="94" t="s">
        <v>2883</v>
      </c>
    </row>
    <row customHeight="1" ht="22.5">
      <c r="B13" s="95" t="s">
        <v>2884</v>
      </c>
    </row>
    <row customHeight="1" ht="67.5">
      <c r="B14" s="95" t="s">
        <v>2885</v>
      </c>
    </row>
    <row customHeight="1" ht="22.5">
      <c r="B15" s="95" t="s">
        <v>2886</v>
      </c>
    </row>
    <row customHeight="1" ht="11.25">
      <c r="B16" s="94" t="s">
        <v>2887</v>
      </c>
      <c r="D16" s="101"/>
    </row>
    <row customHeight="1" ht="33.75">
      <c r="B17" s="95" t="s">
        <v>2888</v>
      </c>
    </row>
    <row customHeight="1" ht="33.75">
      <c r="B18" s="95" t="s">
        <v>2889</v>
      </c>
    </row>
    <row customHeight="1" ht="11.25">
      <c r="B19" s="95" t="s">
        <v>2890</v>
      </c>
    </row>
    <row customHeight="1" ht="33.75">
      <c r="B20" s="95" t="s">
        <v>2891</v>
      </c>
    </row>
    <row customHeight="1" ht="11.25">
      <c r="B21" s="94" t="s">
        <v>2892</v>
      </c>
    </row>
    <row customHeight="1" ht="11.25">
      <c r="B22" s="95" t="s">
        <v>2893</v>
      </c>
    </row>
    <row r="24" customHeight="1" ht="22.5">
      <c r="B24" s="162" t="s">
        <v>2894</v>
      </c>
    </row>
    <row r="26" customHeight="1" ht="11.25">
      <c r="B26" s="94" t="s">
        <v>2895</v>
      </c>
    </row>
    <row customHeight="1" ht="22.5">
      <c r="B27" s="161" t="s">
        <v>399</v>
      </c>
    </row>
    <row customHeight="1" ht="56.25">
      <c r="B28" s="161" t="s">
        <v>2896</v>
      </c>
    </row>
    <row customHeight="1" ht="11.25">
      <c r="B29" s="211" t="s">
        <v>2897</v>
      </c>
    </row>
    <row customHeight="1" ht="22.5">
      <c r="B30" s="161" t="s">
        <v>2898</v>
      </c>
    </row>
    <row r="32" customHeight="1" ht="11.25">
      <c r="A32" s="189"/>
      <c r="B32" s="190" t="s">
        <v>2899</v>
      </c>
    </row>
    <row customHeight="1" ht="14.25">
      <c r="A33" s="191">
        <v>1</v>
      </c>
      <c r="B33" s="192" t="s">
        <v>2900</v>
      </c>
    </row>
    <row customHeight="1" ht="14.25">
      <c r="A34" s="191">
        <v>2</v>
      </c>
      <c r="B34" s="192" t="s">
        <v>2901</v>
      </c>
    </row>
    <row customHeight="1" ht="11.25">
      <c r="B35" s="190" t="s">
        <v>2902</v>
      </c>
    </row>
    <row customHeight="1" ht="11.25">
      <c r="B36" s="192" t="s">
        <v>2903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E897D-177F-12FE-2791-0.74E074E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100</v>
      </c>
      <c r="E2" s="2236"/>
      <c r="F2" s="1626"/>
      <c r="G2" s="1621" t="s">
        <v>100</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АО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89</v>
      </c>
      <c r="E11" s="2224" t="s">
        <v>106</v>
      </c>
      <c r="F11" s="2193" t="s">
        <v>89</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100</v>
      </c>
      <c r="E14" s="2236"/>
      <c r="F14" s="1618"/>
      <c r="G14" s="1617" t="s">
        <v>100</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