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<sst xmlns="http://schemas.openxmlformats.org/spreadsheetml/2006/main" count="10942" uniqueCount="2938">
  <si>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</si>
  <si>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</si>
  <si>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</si>
  <si>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</si>
  <si>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</si>
  <si>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</si>
  <si>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</si>
  <si>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</si>
  <si>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</si>
  <si>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</si>
  <si>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</si>
  <si>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</si>
  <si>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</si>
  <si>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</si>
  <si>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</si>
  <si>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</si>
  <si>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</si>
  <si>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</si>
  <si>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</si>
  <si>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</si>
  <si>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</si>
  <si>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</si>
  <si>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</si>
  <si>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</si>
  <si>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</si>
  <si>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</si>
  <si>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</si>
  <si>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</si>
  <si>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</si>
  <si>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</si>
  <si>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</si>
  <si>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</si>
  <si>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</si>
  <si>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</si>
  <si>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</si>
  <si>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</si>
  <si>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</si>
  <si>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</si>
  <si>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</si>
  <si>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</si>
  <si>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</si>
  <si>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</si>
  <si>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</si>
  <si>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</si>
  <si>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</si>
  <si>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</si>
  <si>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</si>
  <si>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</si>
  <si>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</si>
  <si>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</si>
  <si>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</si>
  <si>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</si>
  <si>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</si>
  <si>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</si>
  <si>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</si>
  <si>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</si>
  <si>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</si>
  <si>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</si>
  <si>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</si>
  <si>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</si>
  <si>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</si>
  <si>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</si>
  <si>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</si>
  <si>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</si>
  <si>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</si>
  <si>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</si>
  <si>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</si>
  <si>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</si>
  <si>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</si>
  <si>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</si>
  <si>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</si>
  <si>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</si>
  <si>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</si>
  <si>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</si>
  <si>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</si>
  <si>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</si>
  <si>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</si>
  <si>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</si>
  <si>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</si>
  <si>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</si>
  <si>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</si>
  <si>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</si>
  <si>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</si>
  <si>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</si>
  <si>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</si>
  <si>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</si>
  <si>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</si>
  <si>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</si>
  <si>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</si>
  <si>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</si>
  <si>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</si>
  <si>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</si>
  <si>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</si>
  <si>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</si>
  <si>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</si>
  <si>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</si>
  <si>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</si>
  <si>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</si>
  <si>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</si>
  <si>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</si>
  <si>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</si>
  <si>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</si>
  <si>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</si>
  <si>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</si>
  <si>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</si>
  <si>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</si>
  <si>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</si>
  <si>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</si>
  <si>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</si>
  <si>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</si>
  <si>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</si>
  <si>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</si>
  <si>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</si>
  <si>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</si>
  <si>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</si>
  <si>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</si>
  <si>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</si>
  <si>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</si>
  <si>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</si>
  <si>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</si>
  <si>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</si>
  <si>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</si>
  <si>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</si>
  <si>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</si>
  <si>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</si>
  <si>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</si>
  <si>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</si>
  <si>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</si>
  <si>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</si>
  <si>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</si>
  <si>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</si>
  <si>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</si>
  <si>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</si>
  <si>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</si>
  <si>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</si>
  <si>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</si>
  <si>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</si>
  <si>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</si>
  <si>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</si>
  <si>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</si>
  <si>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</si>
  <si>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</si>
  <si>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</si>
  <si>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</si>
  <si>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</si>
  <si>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</si>
  <si>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</si>
  <si>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</si>
  <si>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</si>
  <si>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</si>
  <si>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</si>
  <si>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</si>
  <si>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</si>
  <si>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</si>
  <si>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</si>
  <si>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</si>
  <si>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</si>
  <si>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</si>
  <si>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</si>
  <si>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</si>
  <si>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</si>
  <si>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</si>
  <si>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</si>
  <si>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</si>
  <si>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</si>
  <si>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</si>
  <si>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</si>
  <si>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</si>
  <si>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</si>
  <si>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</si>
  <si>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</si>
  <si>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</si>
  <si>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</si>
  <si>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</si>
  <si>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</si>
  <si>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</si>
  <si>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</si>
  <si>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</si>
  <si>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</si>
  <si>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</si>
  <si>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</si>
  <si>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</si>
  <si>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</si>
  <si>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</si>
  <si>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</si>
  <si>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</si>
  <si>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</si>
  <si>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</si>
  <si>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</si>
  <si>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</si>
  <si>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</si>
  <si>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</si>
  <si>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</si>
  <si>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</si>
  <si>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</si>
  <si>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</si>
  <si>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</si>
  <si>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</si>
  <si>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</si>
  <si>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</si>
  <si>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</si>
  <si>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</si>
  <si>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</si>
  <si>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</si>
  <si>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</si>
  <si>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</si>
  <si>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</si>
  <si>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</si>
  <si>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</si>
  <si>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</si>
  <si>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</si>
  <si>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</si>
  <si>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</si>
  <si>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</si>
  <si>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</si>
  <si>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</si>
  <si>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</si>
  <si>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</si>
  <si>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</si>
  <si>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</si>
  <si>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</si>
  <si>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</si>
  <si>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</si>
  <si>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</si>
  <si>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</si>
  <si>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</si>
  <si>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</si>
  <si>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</si>
  <si>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</si>
  <si>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</si>
  <si>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</si>
  <si>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</si>
  <si>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</si>
  <si>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</si>
  <si>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</si>
  <si>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</si>
  <si>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</si>
  <si>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</si>
  <si>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</si>
  <si>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</si>
  <si>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</si>
  <si>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</si>
  <si>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</si>
  <si>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</si>
  <si>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</si>
  <si>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</si>
  <si>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</si>
  <si>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</si>
  <si>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</si>
  <si>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</si>
  <si>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</si>
  <si>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</si>
  <si>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</si>
  <si>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</si>
  <si>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</si>
  <si>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</si>
  <si>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</si>
  <si>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</si>
  <si>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</si>
  <si>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</si>
  <si>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</si>
  <si>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</si>
  <si>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</si>
  <si>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</si>
  <si>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</si>
  <si>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</si>
  <si>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</si>
  <si>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</si>
  <si>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</si>
  <si>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</si>
  <si>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</si>
  <si>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</si>
  <si>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</si>
  <si>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</si>
  <si>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</si>
  <si>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</si>
  <si>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</si>
  <si>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</si>
  <si>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</si>
  <si>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</si>
  <si>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</si>
  <si>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</si>
  <si>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</si>
  <si>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</si>
  <si>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</si>
  <si>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</si>
  <si>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</si>
  <si>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</si>
  <si>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</si>
  <si>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</si>
  <si>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</si>
  <si>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</si>
  <si>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</si>
  <si>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</si>
  <si>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</si>
  <si>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</si>
  <si>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</si>
  <si>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</si>
  <si>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</si>
  <si>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</si>
  <si>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"Водопроводно-канализационное хозяйство"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</si>
  <si>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</si>
  <si>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</si>
  <si>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</si>
  <si>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</si>
  <si>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</si>
  <si>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</si>
  <si>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1050400825947</t>
  </si>
  <si>
    <t>ИФНС России по г. Горно-Алтайску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</si>
  <si>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</si>
  <si>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</si>
  <si>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</si>
  <si>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</si>
  <si>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</si>
  <si>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</si>
  <si>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</si>
  <si>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</si>
  <si>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</si>
  <si>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</si>
  <si>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</si>
  <si>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</si>
  <si>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</si>
  <si>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</si>
  <si>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</si>
  <si>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</si>
  <si>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</si>
  <si>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</si>
  <si>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</si>
  <si>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</si>
  <si>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</si>
  <si>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</si>
  <si>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</si>
  <si>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</si>
  <si>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</si>
  <si>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Липунов</t>
  </si>
  <si>
    <t>Дмитрий</t>
  </si>
  <si>
    <t>Владимирович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</si>
  <si>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</si>
  <si>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</si>
  <si>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(388 22) 45126</t>
  </si>
  <si>
    <t>Добавить контактный телефон</t>
  </si>
  <si>
    <t>https://vodokanal04.ru/</t>
  </si>
  <si>
    <t>Указывается при наличии</t>
  </si>
  <si>
    <t>Режим работы</t>
  </si>
  <si>
    <t>Понедельник-пятница: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</si>
  <si>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</si>
  <si>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</si>
  <si>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понедельник-пятница : с 08:00 до 17:00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</si>
  <si>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</si>
  <si>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</si>
  <si>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понедельник-пятница: с 08:00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</si>
  <si>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</si>
  <si>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</si>
  <si>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</si>
  <si>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</si>
  <si>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</si>
  <si>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</si>
  <si>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абонентского отдела по приему абонентов</t>
  </si>
  <si>
    <t>понедельник-четверг: с 08:00 до 17:00</t>
  </si>
  <si>
    <t>11.6</t>
  </si>
  <si>
    <t>обеденный перерыв для всех подразделений</t>
  </si>
  <si>
    <t>понедельник-пятница: с 12:00 до 13:00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</si>
  <si>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</si>
  <si>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</si>
  <si>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</si>
  <si>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</si>
  <si>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</si>
  <si>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</si>
  <si>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</si>
  <si>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</si>
  <si>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</si>
  <si>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</si>
  <si>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</si>
  <si>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</si>
  <si>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</si>
  <si>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</si>
  <si>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</si>
  <si>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</si>
  <si>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</si>
  <si>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</si>
  <si>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</si>
  <si>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</si>
  <si>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</si>
  <si>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</si>
  <si>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</si>
  <si>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</si>
  <si>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</si>
  <si>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</si>
  <si>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</si>
  <si>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</si>
  <si>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Централизованные системы холодного водоснабжения г. Горно-Алтайска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</si>
  <si>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</si>
  <si>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</si>
  <si>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</si>
  <si>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</si>
  <si>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</si>
  <si>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</si>
  <si>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"4189677"</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</si>
  <si>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</si>
  <si>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</si>
  <si>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</si>
  <si>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</si>
  <si>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</si>
  <si>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</si>
  <si>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</si>
  <si>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</si>
  <si>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</si>
  <si>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</si>
  <si>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Горно-Алтайск</t>
  </si>
  <si>
    <t>84701000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</si>
  <si>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</si>
  <si>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</si>
  <si>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</si>
  <si>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</si>
  <si>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</si>
  <si>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</si>
  <si>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</si>
  <si>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</si>
  <si>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</si>
  <si>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</si>
  <si>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</si>
  <si>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</si>
  <si>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</si>
  <si>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</si>
  <si>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</si>
  <si>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</si>
  <si>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</si>
  <si>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</si>
  <si>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</si>
  <si>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</si>
  <si>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</si>
  <si>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</si>
  <si>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</si>
  <si>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</si>
  <si>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</si>
  <si>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</si>
  <si>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</si>
  <si>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</si>
  <si>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</si>
  <si>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</si>
  <si>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</si>
  <si>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</si>
  <si>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</si>
  <si>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</si>
  <si>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</si>
  <si>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</si>
  <si>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</si>
  <si>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</si>
  <si>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</si>
  <si>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</si>
  <si>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</si>
  <si>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</si>
  <si>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</si>
  <si>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</si>
  <si>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</si>
  <si>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</si>
  <si>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</si>
  <si>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</si>
  <si>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</si>
  <si>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</si>
  <si>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</si>
  <si>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</si>
  <si>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</si>
  <si>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</si>
  <si>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</si>
  <si>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</si>
  <si>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</si>
  <si>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</si>
  <si>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</si>
  <si>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</si>
  <si>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</si>
  <si>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</si>
  <si>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</si>
  <si>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</si>
  <si>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</si>
  <si>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</si>
  <si>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</si>
  <si>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</si>
  <si>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</si>
  <si>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</si>
  <si>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</si>
  <si>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</si>
  <si>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</si>
  <si>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</si>
  <si>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</si>
  <si>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</si>
  <si>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</si>
  <si>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</si>
  <si>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</si>
  <si>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</si>
  <si>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</si>
  <si>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</si>
  <si>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</si>
  <si>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</si>
  <si>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</si>
  <si>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</si>
  <si>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</si>
  <si>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</si>
  <si>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</si>
  <si>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</si>
  <si>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</si>
  <si>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</si>
  <si>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</si>
  <si>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</si>
  <si>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</si>
  <si>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</si>
  <si>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</si>
  <si>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</si>
  <si>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</si>
  <si>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</si>
  <si>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</si>
  <si>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</si>
  <si>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</si>
  <si>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</si>
  <si>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</si>
  <si>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</si>
  <si>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</si>
  <si>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</si>
  <si>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</si>
  <si>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</si>
  <si>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</si>
  <si>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</si>
  <si>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</si>
  <si>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</si>
  <si>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</si>
  <si>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</si>
  <si>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</si>
  <si>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</si>
  <si>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</si>
  <si>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</si>
  <si>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</si>
  <si>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</si>
  <si>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</si>
  <si>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</si>
  <si>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</si>
  <si>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</si>
  <si>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</si>
  <si>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</si>
  <si>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</si>
  <si>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</si>
  <si>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</si>
  <si>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</si>
  <si>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</si>
  <si>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</si>
  <si>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</si>
  <si>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</si>
  <si>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</si>
  <si>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</si>
  <si>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</si>
  <si>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</si>
  <si>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</si>
  <si>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</si>
  <si>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</si>
  <si>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</si>
  <si>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</si>
  <si>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</si>
  <si>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</si>
  <si>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</si>
  <si>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</si>
  <si>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</si>
  <si>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</si>
  <si>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</si>
  <si>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</si>
  <si>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</si>
  <si>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</si>
  <si>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</si>
  <si>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</si>
  <si>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</si>
  <si>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</si>
  <si>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</si>
  <si>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</si>
  <si>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</si>
  <si>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</si>
  <si>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</si>
  <si>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</si>
  <si>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</si>
  <si>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</si>
  <si>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</si>
  <si>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</si>
  <si>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</si>
  <si>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</si>
  <si>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</si>
  <si>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</si>
  <si>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</si>
  <si>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</si>
  <si>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</si>
  <si>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</si>
  <si>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</si>
  <si>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</si>
  <si>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</si>
  <si>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</si>
  <si>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</si>
  <si>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</si>
  <si>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</si>
  <si>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</si>
  <si>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</si>
  <si>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</si>
  <si>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</si>
  <si>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</si>
  <si>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</si>
  <si>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</si>
  <si>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</si>
  <si>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</si>
  <si>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</si>
  <si>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</si>
  <si>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</si>
  <si>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</si>
  <si>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</si>
  <si>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</si>
  <si>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</si>
  <si>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</si>
  <si>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</si>
  <si>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</si>
  <si>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</si>
  <si>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</si>
  <si>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</si>
  <si>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</si>
  <si>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</si>
  <si>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</si>
  <si>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</si>
  <si>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</si>
  <si>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</si>
  <si>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</si>
  <si>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</si>
  <si>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</si>
  <si>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</si>
  <si>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</si>
  <si>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</si>
  <si>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</si>
  <si>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</si>
  <si>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</si>
  <si>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</si>
  <si>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</si>
  <si>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</si>
  <si>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</si>
  <si>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</si>
  <si>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</si>
  <si>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</si>
  <si>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</si>
  <si>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</si>
  <si>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</si>
  <si>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</si>
  <si>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</si>
  <si>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</si>
  <si>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</si>
  <si>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</si>
  <si>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</si>
  <si>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</si>
  <si>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</si>
  <si>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</si>
  <si>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</si>
  <si>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</si>
  <si>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</si>
  <si>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</si>
  <si>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</si>
  <si>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</si>
  <si>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</si>
  <si>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</si>
  <si>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</si>
  <si>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</si>
  <si>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</si>
  <si>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</si>
  <si>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</si>
  <si>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</si>
  <si>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</si>
  <si>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</si>
  <si>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</si>
  <si>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</si>
  <si>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</si>
  <si>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</si>
  <si>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</si>
  <si>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</si>
  <si>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</si>
  <si>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</si>
  <si>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</si>
  <si>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</si>
  <si>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</si>
  <si>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</si>
  <si>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</si>
  <si>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</si>
  <si>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</si>
  <si>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</si>
  <si>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</si>
  <si>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</si>
  <si>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</si>
  <si>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</si>
  <si>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</si>
  <si>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</si>
  <si>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</si>
  <si>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</si>
  <si>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</si>
  <si>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</si>
  <si>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</si>
  <si>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</si>
  <si>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</si>
  <si>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</si>
  <si>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</si>
  <si>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</si>
  <si>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</si>
  <si>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</si>
  <si>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</si>
  <si>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</si>
  <si>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</si>
  <si>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</si>
  <si>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</si>
  <si>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</si>
  <si>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</si>
  <si>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</si>
  <si>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</si>
  <si>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</si>
  <si>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</si>
  <si>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</si>
  <si>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</si>
  <si>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</si>
  <si>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</si>
  <si>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</si>
  <si>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</si>
  <si>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</si>
  <si>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</si>
  <si>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</si>
  <si>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</si>
  <si>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</si>
  <si>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</si>
  <si>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</si>
  <si>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</si>
  <si>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</si>
  <si>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</si>
  <si>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</si>
  <si>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</si>
  <si>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</si>
  <si>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</si>
  <si>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</si>
  <si>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</si>
  <si>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</si>
  <si>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</si>
  <si>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</si>
  <si>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</si>
  <si>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</si>
  <si>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</si>
  <si>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</si>
  <si>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</si>
  <si>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</si>
  <si>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</si>
  <si>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</si>
  <si>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</si>
  <si>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</si>
  <si>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</si>
  <si>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</si>
  <si>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</si>
  <si>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</si>
  <si>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</si>
  <si>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</si>
  <si>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</si>
  <si>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</si>
  <si>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</si>
  <si>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</si>
  <si>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</si>
  <si>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</si>
  <si>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</si>
  <si>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</si>
  <si>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</si>
  <si>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</si>
  <si>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</si>
  <si>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</si>
  <si>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</si>
  <si>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</si>
  <si>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</si>
  <si>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</si>
  <si>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</si>
  <si>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</si>
  <si>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</si>
  <si>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</si>
  <si>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</si>
  <si>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</si>
  <si>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</si>
  <si>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</si>
  <si>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</si>
  <si>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</si>
  <si>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</si>
  <si>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</si>
  <si>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</si>
  <si>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</si>
  <si>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</si>
  <si>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</si>
  <si>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</si>
  <si>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</si>
  <si>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</si>
  <si>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</si>
  <si>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</si>
  <si>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</si>
  <si>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</si>
  <si>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</si>
  <si>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</si>
  <si>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</si>
  <si>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</si>
  <si>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</si>
  <si>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</si>
  <si>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</si>
  <si>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</si>
  <si>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</si>
  <si>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</si>
  <si>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</si>
  <si>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</si>
  <si>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</si>
  <si>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</si>
  <si>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</si>
  <si>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</si>
  <si>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</si>
  <si>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</si>
  <si>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</si>
  <si>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</si>
  <si>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</si>
  <si>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</si>
  <si>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</si>
  <si>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</si>
  <si>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</si>
  <si>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</si>
  <si>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</si>
  <si>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</si>
  <si>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</si>
  <si>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</si>
  <si>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</si>
  <si>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</si>
  <si>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</si>
  <si>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</si>
  <si>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</si>
  <si>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</si>
  <si>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</si>
  <si>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</si>
  <si>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</si>
  <si>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</si>
  <si>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</si>
  <si>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</si>
  <si>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</si>
  <si>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</si>
  <si>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</si>
  <si>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</si>
  <si>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</si>
  <si>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</si>
  <si>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</si>
  <si>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</si>
  <si>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</si>
  <si>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</si>
  <si>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</si>
  <si>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</si>
  <si>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</si>
  <si>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</si>
  <si>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</si>
  <si>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</si>
  <si>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</si>
  <si>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</si>
  <si>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</si>
  <si>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</si>
  <si>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</si>
  <si>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</si>
  <si>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</si>
  <si>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</si>
  <si>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</si>
  <si>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</si>
  <si>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</si>
  <si>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</si>
  <si>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</si>
  <si>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</si>
  <si>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</si>
  <si>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</si>
  <si>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</si>
  <si>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</si>
  <si>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</si>
  <si>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</si>
  <si>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</si>
  <si>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</si>
  <si>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</si>
  <si>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</si>
  <si>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</si>
  <si>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</si>
  <si>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</si>
  <si>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</si>
  <si>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</si>
  <si>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</si>
  <si>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</si>
  <si>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</si>
  <si>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</si>
  <si>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</si>
  <si>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</si>
  <si>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</si>
  <si>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</si>
  <si>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</si>
  <si>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</si>
  <si>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</si>
  <si>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</si>
  <si>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</si>
  <si>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</si>
  <si>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</si>
  <si>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</si>
  <si>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</si>
  <si>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</si>
  <si>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</si>
  <si>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</si>
  <si>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</si>
  <si>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</si>
  <si>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</si>
  <si>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</si>
  <si>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</si>
  <si>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</si>
  <si>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</si>
  <si>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</si>
  <si>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</si>
  <si>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</si>
  <si>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</si>
  <si>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</si>
  <si>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</si>
  <si>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</si>
  <si>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</si>
  <si>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</si>
  <si>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</si>
  <si>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</si>
  <si>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</si>
  <si>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</si>
  <si>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</si>
  <si>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</si>
  <si>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</si>
  <si>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</si>
  <si>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</si>
  <si>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</si>
  <si>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</si>
  <si>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</si>
  <si>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</si>
  <si>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</si>
  <si>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</si>
  <si>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</si>
  <si>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</si>
  <si>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</si>
  <si>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</si>
  <si>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</si>
  <si>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</si>
  <si>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</si>
  <si>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</si>
  <si>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</si>
  <si>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</si>
  <si>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</si>
  <si>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</si>
  <si>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</si>
  <si>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</si>
  <si>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</si>
  <si>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</si>
  <si>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</si>
  <si>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</si>
  <si>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</si>
  <si>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</si>
  <si>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</si>
  <si>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</si>
  <si>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</si>
  <si>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</si>
  <si>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</si>
  <si>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</si>
  <si>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</si>
  <si>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</si>
  <si>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</si>
  <si>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</si>
  <si>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</si>
  <si>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</si>
  <si>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</si>
  <si>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</si>
  <si>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</si>
  <si>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</si>
  <si>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</si>
  <si>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</si>
  <si>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</si>
  <si>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</si>
  <si>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</si>
  <si>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</si>
  <si>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</si>
  <si>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</si>
  <si>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</si>
  <si>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</si>
  <si>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</si>
  <si>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</si>
  <si>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</si>
  <si>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</si>
  <si>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</si>
  <si>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</si>
  <si>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</si>
  <si>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</si>
  <si>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</si>
  <si>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</si>
  <si>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</si>
  <si>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</si>
  <si>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</si>
  <si>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</si>
  <si>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</si>
  <si>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</si>
  <si>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</si>
  <si>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</si>
  <si>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</si>
  <si>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</si>
  <si>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</si>
  <si>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</si>
  <si>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</si>
  <si>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</si>
  <si>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</si>
  <si>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</si>
  <si>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</si>
  <si>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</si>
  <si>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</si>
  <si>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</si>
  <si>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</si>
  <si>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</si>
  <si>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</si>
  <si>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</si>
  <si>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</si>
  <si>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</si>
  <si>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</si>
  <si>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</si>
  <si>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</si>
  <si>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</si>
  <si>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</si>
  <si>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</si>
  <si>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</si>
  <si>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</si>
  <si>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</si>
  <si>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</si>
  <si>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</si>
  <si>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</si>
  <si>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</si>
  <si>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</si>
  <si>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</si>
  <si>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</si>
  <si>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</si>
  <si>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</si>
  <si>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</si>
  <si>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</si>
  <si>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</si>
  <si>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</si>
  <si>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</si>
  <si>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</si>
  <si>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</si>
  <si>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</si>
  <si>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</si>
  <si>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</si>
  <si>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</si>
  <si>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</si>
  <si>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</si>
  <si>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</si>
  <si>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</si>
  <si>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</si>
  <si>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</si>
  <si>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</si>
  <si>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</si>
  <si>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</si>
  <si>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</si>
  <si>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</si>
  <si>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</si>
  <si>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</si>
  <si>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</si>
  <si>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</si>
  <si>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</si>
  <si>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</si>
  <si>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</si>
  <si>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</si>
  <si>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</si>
  <si>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</si>
  <si>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</si>
  <si>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</si>
  <si>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</si>
  <si>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</si>
  <si>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</si>
  <si>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</si>
  <si>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</si>
  <si>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</si>
  <si>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</si>
  <si>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</si>
  <si>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</si>
  <si>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</si>
  <si>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</si>
  <si>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</si>
  <si>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</si>
  <si>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</si>
  <si>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</si>
  <si>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</si>
  <si>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</si>
  <si>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</si>
  <si>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</si>
  <si>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</si>
  <si>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</si>
  <si>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</si>
  <si>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</si>
  <si>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</si>
  <si>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</si>
  <si>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</si>
  <si>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</si>
  <si>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</si>
  <si>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</si>
  <si>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</si>
  <si>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</si>
  <si>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</si>
  <si>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</si>
  <si>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</si>
  <si>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</si>
  <si>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</si>
  <si>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</si>
  <si>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</si>
  <si>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</si>
  <si>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</si>
  <si>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</si>
  <si>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</si>
  <si>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</si>
  <si>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</si>
  <si>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</si>
  <si>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</si>
  <si>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</si>
  <si>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</si>
  <si>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</si>
  <si>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</si>
  <si>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</si>
  <si>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</si>
  <si>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</si>
  <si>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</si>
  <si>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</si>
  <si>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</si>
  <si>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</si>
  <si>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</si>
  <si>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</si>
  <si>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</si>
  <si>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</si>
  <si>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</si>
  <si>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</si>
  <si>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</si>
  <si>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</si>
  <si>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</si>
  <si>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</si>
  <si>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</si>
  <si>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</si>
  <si>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</si>
  <si>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</si>
  <si>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</si>
  <si>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</si>
  <si>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</si>
  <si>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</si>
  <si>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</si>
  <si>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</si>
  <si>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</si>
  <si>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</si>
  <si>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</si>
  <si>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</si>
  <si>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</si>
  <si>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</si>
  <si>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</si>
  <si>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</si>
  <si>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</si>
  <si>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</si>
  <si>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</si>
  <si>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</si>
  <si>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</si>
  <si>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</si>
  <si>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</si>
  <si>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</si>
  <si>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</si>
  <si>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</si>
  <si>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</si>
  <si>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</si>
  <si>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</si>
  <si>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</si>
  <si>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</si>
  <si>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</si>
  <si>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</si>
  <si>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</si>
  <si>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</si>
  <si>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</si>
  <si>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</si>
  <si>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</si>
  <si>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</si>
  <si>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</si>
  <si>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</si>
  <si>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</si>
  <si>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</si>
  <si>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</si>
  <si>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</si>
  <si>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</si>
  <si>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</si>
  <si>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</si>
  <si>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</si>
  <si>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</si>
  <si>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</si>
  <si>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</si>
  <si>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</si>
  <si>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</si>
  <si>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</si>
  <si>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</si>
  <si>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</si>
  <si>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</si>
  <si>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</si>
  <si>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</si>
  <si>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</si>
  <si>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</si>
  <si>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</si>
  <si>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</si>
  <si>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</si>
  <si>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</si>
  <si>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</si>
  <si>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</si>
  <si>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</si>
  <si>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</si>
  <si>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</si>
  <si>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</si>
  <si>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</si>
  <si>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</si>
  <si>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</si>
  <si>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</si>
  <si>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</si>
  <si>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</si>
  <si>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</si>
  <si>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</si>
  <si>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</si>
  <si>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</si>
  <si>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</si>
  <si>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</si>
  <si>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</si>
  <si>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</si>
  <si>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</si>
  <si>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</si>
  <si>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</si>
  <si>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</si>
  <si>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</si>
  <si>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</si>
  <si>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</si>
  <si>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</si>
  <si>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</si>
  <si>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</si>
  <si>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</si>
  <si>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</si>
  <si>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</si>
  <si>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</si>
  <si>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</si>
  <si>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</si>
  <si>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</si>
  <si>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</si>
  <si>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</si>
  <si>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</si>
  <si>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</si>
  <si>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</si>
  <si>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</si>
  <si>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</si>
  <si>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</si>
  <si>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</si>
  <si>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</si>
  <si>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</si>
  <si>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</si>
  <si>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</si>
  <si>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</si>
  <si>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</si>
  <si>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</si>
  <si>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</si>
  <si>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</si>
  <si>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</si>
  <si>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</si>
  <si>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</si>
  <si>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</si>
  <si>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</si>
  <si>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</si>
  <si>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</si>
  <si>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</si>
  <si>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</si>
  <si>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</si>
  <si>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</si>
  <si>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</si>
  <si>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</si>
  <si>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</si>
  <si>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</si>
  <si>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</si>
  <si>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</si>
  <si>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</si>
  <si>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</si>
  <si>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</si>
  <si>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</si>
  <si>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</si>
  <si>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</si>
  <si>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</si>
  <si>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</si>
  <si>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</si>
  <si>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</si>
  <si>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</si>
  <si>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</si>
  <si>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</si>
  <si>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</si>
  <si>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</si>
  <si>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</si>
  <si>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</si>
  <si>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</si>
  <si>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</si>
  <si>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</si>
  <si>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</si>
  <si>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</si>
  <si>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</si>
  <si>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</si>
  <si>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</si>
  <si>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</si>
  <si>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</si>
  <si>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</si>
  <si>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</si>
  <si>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</si>
  <si>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</si>
  <si>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</si>
  <si>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</si>
  <si>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</si>
  <si>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</si>
  <si>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</si>
  <si>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</si>
  <si>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</si>
  <si>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</si>
  <si>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</si>
  <si>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</si>
  <si>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</si>
  <si>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</si>
  <si>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</si>
  <si>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</si>
  <si>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</si>
  <si>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</si>
  <si>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</si>
  <si>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</si>
  <si>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</si>
  <si>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</si>
  <si>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</si>
  <si>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</si>
  <si>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</si>
  <si>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</si>
  <si>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</si>
  <si>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</si>
  <si>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</si>
  <si>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</si>
  <si>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</si>
  <si>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</si>
  <si>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</si>
  <si>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</si>
  <si>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</si>
  <si>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</si>
  <si>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</si>
  <si>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</si>
  <si>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</si>
  <si>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</si>
  <si>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</si>
  <si>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</si>
  <si>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</si>
  <si>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</si>
  <si>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</si>
  <si>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</si>
  <si>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</si>
  <si>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</si>
  <si>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</si>
  <si>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</si>
  <si>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</si>
  <si>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</si>
  <si>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</si>
  <si>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</si>
  <si>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</si>
  <si>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</si>
  <si>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</si>
  <si>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</si>
  <si>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</si>
  <si>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</si>
  <si>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</si>
  <si>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</si>
  <si>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</si>
  <si>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</si>
  <si>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</si>
  <si>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</si>
  <si>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</si>
  <si>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</si>
  <si>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</si>
  <si>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</si>
  <si>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</si>
  <si>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</si>
  <si>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</si>
  <si>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</si>
  <si>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</si>
  <si>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</si>
  <si>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</si>
  <si>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</si>
  <si>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</si>
  <si>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</si>
  <si>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</si>
  <si>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</si>
  <si>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</si>
  <si>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</si>
  <si>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</si>
  <si>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</si>
  <si>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</si>
  <si>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</si>
  <si>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</si>
  <si>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</si>
  <si>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</si>
  <si>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</si>
  <si>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</si>
  <si>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</si>
  <si>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</si>
  <si>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</si>
  <si>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</si>
  <si>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</si>
  <si>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</si>
  <si>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</si>
  <si>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</si>
  <si>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</si>
  <si>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</si>
  <si>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</si>
  <si>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</si>
  <si>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</si>
  <si>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</si>
  <si>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</si>
  <si>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</si>
  <si>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</si>
  <si>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</si>
  <si>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</si>
  <si>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</si>
  <si>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</si>
  <si>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</si>
  <si>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</si>
  <si>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</si>
  <si>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</si>
  <si>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</si>
  <si>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</si>
  <si>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</si>
  <si>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</si>
  <si>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</si>
  <si>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</si>
  <si>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</si>
  <si>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</si>
  <si>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</si>
  <si>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</si>
  <si>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</si>
  <si>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</si>
  <si>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</si>
  <si>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</si>
  <si>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</si>
  <si>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</si>
  <si>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</si>
  <si>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</si>
  <si>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</si>
  <si>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</si>
  <si>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</si>
  <si>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</si>
  <si>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</si>
  <si>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</si>
  <si>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</si>
  <si>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</si>
  <si>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</si>
  <si>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</si>
  <si>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</si>
  <si>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</si>
  <si>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</si>
  <si>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</si>
  <si>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</si>
  <si>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</si>
  <si>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</si>
  <si>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</si>
  <si>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</si>
  <si>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</si>
  <si>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</si>
  <si>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</si>
  <si>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</si>
  <si>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</si>
  <si>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</si>
  <si>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</si>
  <si>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</si>
  <si>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</si>
  <si>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</si>
  <si>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</si>
  <si>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</si>
  <si>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</si>
  <si>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</si>
  <si>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</si>
  <si>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</si>
  <si>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</si>
  <si>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</si>
  <si>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</si>
  <si>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</si>
  <si>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</si>
  <si>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</si>
  <si>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</si>
  <si>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</si>
  <si>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</si>
  <si>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</si>
  <si>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</si>
  <si>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</si>
  <si>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</si>
  <si>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</si>
  <si>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</si>
  <si>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</si>
  <si>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</si>
  <si>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</si>
  <si>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</si>
  <si>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</si>
  <si>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</si>
  <si>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</si>
  <si>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</si>
  <si>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</si>
  <si>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</si>
  <si>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</si>
  <si>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</si>
  <si>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</si>
  <si>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</si>
  <si>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</si>
  <si>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</si>
  <si>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</si>
  <si>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</si>
  <si>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</si>
  <si>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</si>
  <si>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</si>
  <si>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</si>
  <si>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</si>
  <si>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</si>
  <si>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</si>
  <si>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</si>
  <si>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</si>
  <si>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</si>
  <si>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</si>
  <si>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</si>
  <si>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</si>
  <si>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</si>
  <si>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</si>
  <si>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</si>
  <si>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</si>
  <si>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</si>
  <si>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</si>
  <si>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</si>
  <si>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</si>
  <si>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</si>
  <si>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</si>
  <si>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</si>
  <si>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</si>
  <si>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</si>
  <si>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</si>
  <si>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</si>
  <si>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</si>
  <si>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</si>
  <si>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</si>
  <si>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</si>
  <si>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</si>
  <si>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</si>
  <si>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</si>
  <si>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</si>
  <si>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</si>
  <si>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</si>
  <si>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</si>
  <si>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</si>
  <si>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</si>
  <si>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</si>
  <si>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</si>
  <si>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</si>
  <si>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</si>
  <si>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</si>
  <si>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</si>
  <si>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</si>
  <si>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</si>
  <si>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</si>
  <si>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</si>
  <si>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</si>
  <si>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</si>
  <si>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</si>
  <si>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</si>
  <si>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</si>
  <si>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</si>
  <si>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</si>
  <si>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</si>
  <si>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</si>
  <si>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</si>
  <si>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</si>
  <si>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</si>
  <si>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</si>
  <si>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</si>
  <si>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</si>
  <si>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</si>
  <si>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</si>
  <si>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</si>
  <si>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</si>
  <si>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</si>
  <si>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</si>
  <si>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</si>
  <si>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</si>
  <si>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</si>
  <si>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</si>
  <si>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</si>
  <si>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</si>
  <si>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</si>
  <si>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</si>
  <si>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</si>
  <si>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</si>
  <si>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</si>
  <si>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</si>
  <si>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</si>
  <si>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</si>
  <si>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</si>
  <si>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</si>
  <si>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</si>
  <si>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</si>
  <si>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</si>
  <si>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</si>
  <si>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</si>
  <si>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</si>
  <si>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</si>
  <si>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</si>
  <si>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</si>
  <si>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</si>
  <si>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</si>
  <si>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</si>
  <si>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</si>
  <si>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</si>
  <si>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</si>
  <si>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</si>
  <si>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</si>
  <si>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</si>
  <si>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</si>
  <si>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</si>
  <si>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</si>
  <si>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</si>
  <si>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</si>
  <si>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</si>
  <si>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</si>
  <si>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</si>
  <si>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</si>
  <si>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</si>
  <si>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</si>
  <si>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</si>
  <si>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</si>
  <si>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</si>
  <si>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</si>
  <si>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</si>
  <si>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</si>
  <si>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</si>
  <si>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</si>
  <si>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</si>
  <si>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</si>
  <si>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</si>
  <si>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</si>
  <si>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</si>
  <si>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</si>
  <si>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</si>
  <si>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</si>
  <si>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</si>
  <si>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</si>
  <si>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</si>
  <si>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</si>
  <si>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</si>
  <si>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</si>
  <si>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</si>
  <si>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</si>
  <si>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</si>
  <si>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</si>
  <si>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</si>
  <si>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</si>
  <si>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</si>
  <si>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</si>
  <si>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</si>
  <si>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</si>
  <si>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</si>
  <si>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</si>
  <si>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</si>
  <si>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</si>
  <si>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</si>
  <si>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</si>
  <si>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</si>
  <si>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</si>
  <si>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</si>
  <si>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</si>
  <si>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</si>
  <si>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</si>
  <si>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</si>
  <si>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</si>
  <si>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</si>
  <si>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</si>
  <si>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</si>
  <si>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</si>
  <si>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</si>
  <si>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</si>
  <si>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</si>
  <si>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</si>
  <si>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</si>
  <si>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</si>
  <si>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</si>
  <si>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</si>
  <si>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</si>
  <si>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</si>
  <si>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</si>
  <si>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</si>
  <si>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</si>
  <si>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</si>
  <si>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</si>
  <si>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</si>
  <si>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</si>
  <si>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</si>
  <si>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</si>
  <si>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</si>
  <si>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</si>
  <si>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</si>
  <si>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</si>
  <si>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</si>
  <si>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</si>
  <si>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</si>
  <si>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</si>
  <si>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</si>
  <si>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</si>
  <si>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</si>
  <si>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</si>
  <si>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</si>
  <si>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</si>
  <si>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</si>
  <si>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</si>
  <si>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</si>
  <si>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</si>
  <si>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</si>
  <si>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</si>
  <si>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</si>
  <si>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</si>
  <si>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</si>
  <si>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</si>
  <si>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</si>
  <si>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</si>
  <si>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</si>
  <si>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</si>
  <si>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</si>
  <si>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</si>
  <si>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</si>
  <si>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</si>
  <si>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</si>
  <si>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</si>
  <si>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</si>
  <si>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</si>
  <si>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</si>
  <si>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</si>
  <si>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</si>
  <si>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</si>
  <si>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</si>
  <si>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</si>
  <si>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</si>
  <si>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</si>
  <si>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</si>
  <si>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</si>
  <si>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</si>
  <si>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</si>
  <si>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</si>
  <si>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</si>
  <si>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</si>
  <si>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</si>
  <si>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</si>
  <si>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</si>
  <si>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</si>
  <si>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</si>
  <si>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</si>
  <si>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</si>
  <si>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</si>
  <si>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</si>
  <si>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</si>
  <si>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</si>
  <si>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</si>
  <si>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</si>
  <si>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</si>
  <si>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</si>
  <si>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</si>
  <si>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</si>
  <si>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</si>
  <si>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</si>
  <si>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</si>
  <si>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</si>
  <si>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</si>
  <si>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</si>
  <si>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</si>
  <si>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</si>
  <si>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</si>
  <si>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</si>
  <si>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</si>
  <si>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</si>
  <si>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</si>
  <si>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</si>
  <si>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</si>
  <si>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</si>
  <si>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</si>
  <si>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</si>
  <si>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</si>
  <si>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</si>
  <si>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</si>
  <si>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</si>
  <si>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</si>
  <si>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</si>
  <si>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</si>
  <si>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</si>
  <si>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</si>
  <si>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</si>
  <si>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</si>
  <si>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</si>
  <si>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</si>
  <si>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</si>
  <si>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</si>
  <si>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</si>
  <si>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</si>
  <si>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</si>
  <si>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</si>
  <si>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</si>
  <si>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</si>
  <si>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</si>
  <si>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</si>
  <si>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</si>
  <si>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</si>
  <si>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</si>
  <si>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</si>
  <si>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</si>
  <si>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</si>
  <si>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</si>
  <si>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</si>
  <si>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</si>
  <si>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</si>
  <si>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</si>
  <si>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</si>
  <si>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</si>
  <si>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</si>
  <si>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</si>
  <si>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</si>
  <si>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</si>
  <si>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</si>
  <si>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</si>
  <si>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</si>
  <si>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</si>
  <si>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</si>
  <si>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</si>
  <si>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</si>
  <si>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</si>
  <si>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</si>
  <si>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</si>
  <si>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</si>
  <si>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</si>
  <si>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</si>
  <si>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</si>
  <si>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</si>
  <si>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</si>
  <si>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</si>
  <si>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</si>
  <si>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</si>
  <si>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</si>
  <si>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</si>
  <si>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</si>
  <si>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</si>
  <si>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</si>
  <si>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</si>
  <si>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</si>
  <si>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</si>
  <si>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</si>
  <si>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</si>
  <si>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</si>
  <si>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</si>
  <si>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</si>
  <si>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</si>
  <si>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</si>
  <si>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</si>
  <si>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</si>
  <si>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</si>
  <si>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</si>
  <si>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</si>
  <si>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</si>
  <si>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</si>
  <si>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</si>
  <si>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</si>
  <si>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</si>
  <si>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</si>
  <si>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</si>
  <si>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</si>
  <si>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</si>
  <si>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</si>
  <si>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</si>
  <si>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</si>
  <si>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</si>
  <si>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</si>
  <si>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</si>
  <si>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</si>
  <si>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</si>
  <si>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</si>
  <si>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</si>
  <si>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</si>
  <si>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</si>
  <si>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</si>
  <si>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</si>
  <si>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</si>
  <si>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</si>
  <si>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</si>
  <si>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</si>
  <si>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</si>
  <si>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</si>
  <si>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</si>
  <si>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</si>
  <si>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</si>
  <si>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</si>
  <si>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</si>
  <si>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</si>
  <si>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</si>
  <si>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</si>
  <si>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</si>
  <si>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</si>
  <si>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</si>
  <si>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</si>
  <si>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</si>
  <si>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</si>
  <si>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</si>
  <si>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</si>
  <si>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</si>
  <si>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</si>
  <si>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</si>
  <si>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</si>
  <si>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</si>
  <si>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</si>
  <si>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</si>
  <si>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</si>
  <si>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</si>
  <si>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</si>
  <si>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</si>
  <si>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</si>
  <si>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</si>
  <si>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</si>
  <si>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</si>
  <si>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</si>
  <si>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</si>
  <si>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</si>
  <si>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</si>
  <si>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</si>
  <si>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</si>
  <si>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</si>
  <si>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</si>
  <si>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</si>
  <si>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</si>
  <si>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</si>
  <si>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</si>
  <si>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</si>
  <si>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</si>
  <si>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</si>
  <si>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</si>
  <si>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</si>
  <si>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</si>
  <si>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</si>
  <si>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</si>
  <si>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</si>
  <si>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</si>
  <si>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</si>
  <si>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</si>
  <si>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</si>
  <si>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</si>
  <si>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</si>
  <si>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</si>
  <si>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</si>
  <si>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</si>
  <si>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</si>
  <si>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</si>
  <si>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</si>
  <si>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</si>
  <si>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</si>
  <si>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</si>
  <si>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</si>
  <si>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</si>
  <si>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</si>
  <si>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</si>
  <si>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</si>
  <si>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</si>
  <si>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</si>
  <si>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</si>
  <si>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</si>
  <si>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</si>
  <si>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</si>
  <si>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</si>
  <si>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</si>
  <si>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</si>
  <si>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</si>
  <si>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</si>
  <si>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</si>
  <si>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</si>
  <si>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</si>
  <si>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</si>
  <si>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</si>
  <si>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</si>
  <si>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</si>
  <si>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</si>
  <si>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</si>
  <si>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</si>
  <si>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</si>
  <si>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</si>
  <si>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</si>
  <si>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</si>
  <si>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</si>
  <si>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</si>
  <si>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</si>
  <si>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</si>
  <si>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</si>
  <si>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</si>
  <si>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</si>
  <si>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</si>
  <si>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</si>
  <si>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</si>
  <si>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</si>
  <si>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</si>
  <si>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</si>
  <si>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</si>
  <si>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</si>
  <si>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</si>
  <si>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</si>
  <si>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</si>
  <si>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</si>
  <si>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</si>
  <si>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</si>
  <si>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</si>
  <si>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</si>
  <si>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</si>
  <si>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</si>
  <si>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</si>
  <si>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</si>
  <si>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</si>
  <si>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</si>
  <si>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</si>
  <si>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</si>
  <si>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</si>
  <si>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</si>
  <si>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</si>
  <si>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</si>
  <si>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</si>
  <si>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</si>
  <si>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</si>
  <si>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</si>
  <si>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</si>
  <si>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</si>
  <si>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</si>
  <si>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</si>
  <si>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</si>
  <si>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</si>
  <si>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</si>
  <si>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</si>
  <si>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</si>
  <si>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</si>
  <si>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</si>
  <si>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</si>
  <si>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</si>
  <si>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</si>
  <si>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</si>
  <si>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</si>
  <si>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</si>
  <si>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</si>
  <si>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</si>
  <si>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</si>
  <si>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</si>
  <si>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</si>
  <si>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</si>
  <si>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</si>
  <si>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</si>
  <si>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</si>
  <si>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</si>
  <si>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</si>
  <si>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</si>
  <si>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</si>
  <si>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</si>
  <si>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</si>
  <si>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</si>
  <si>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</si>
  <si>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</si>
  <si>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</si>
  <si>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</si>
  <si>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</si>
  <si>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</si>
  <si>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</si>
  <si>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</si>
  <si>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</si>
  <si>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</si>
  <si>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</si>
  <si>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</si>
  <si>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</si>
  <si>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</si>
  <si>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</si>
  <si>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</si>
  <si>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</si>
  <si>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</si>
  <si>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</si>
  <si>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</si>
  <si>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</si>
  <si>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</si>
  <si>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</si>
  <si>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</si>
  <si>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</si>
  <si>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</si>
  <si>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</si>
  <si>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</si>
  <si>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</si>
  <si>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</si>
  <si>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</si>
  <si>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</si>
  <si>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</si>
  <si>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</si>
  <si>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</si>
  <si>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</si>
  <si>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</si>
  <si>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</si>
  <si>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</si>
  <si>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</si>
  <si>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</si>
  <si>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</si>
  <si>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</si>
  <si>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</si>
  <si>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</si>
  <si>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</si>
  <si>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</si>
  <si>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</si>
  <si>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</si>
  <si>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</si>
  <si>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</si>
  <si>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</si>
  <si>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</si>
  <si>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</si>
  <si>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</si>
  <si>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</si>
  <si>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</si>
  <si>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</si>
  <si>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</si>
  <si>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</si>
  <si>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</si>
  <si>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</si>
  <si>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</si>
  <si>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</si>
  <si>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</si>
  <si>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</si>
  <si>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</si>
  <si>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</si>
  <si>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</si>
  <si>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</si>
  <si>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</si>
  <si>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</si>
  <si>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</si>
  <si>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</si>
  <si>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</si>
  <si>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</si>
  <si>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</si>
  <si>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</si>
  <si>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</si>
  <si>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</si>
  <si>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</si>
  <si>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</si>
  <si>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</si>
  <si>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</si>
  <si>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</si>
  <si>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</si>
  <si>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</si>
  <si>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</si>
  <si>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</si>
  <si>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</si>
  <si>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</si>
  <si>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</si>
  <si>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</si>
  <si>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</si>
  <si>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</si>
  <si>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</si>
  <si>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</si>
  <si>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</si>
  <si>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</si>
  <si>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</si>
  <si>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</si>
  <si>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</si>
  <si>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</si>
  <si>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</si>
  <si>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</si>
  <si>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</si>
  <si>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</si>
  <si>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</si>
  <si>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</si>
  <si>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</si>
  <si>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</si>
  <si>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</si>
  <si>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</si>
  <si>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</si>
  <si>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</si>
  <si>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</si>
  <si>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</si>
  <si>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</si>
  <si>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</si>
  <si>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</si>
  <si>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</si>
  <si>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</si>
  <si>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</si>
  <si>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</si>
  <si>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</si>
  <si>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</si>
  <si>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</si>
  <si>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</si>
  <si>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</si>
  <si>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</si>
  <si>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</si>
  <si>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</si>
  <si>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</si>
  <si>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</si>
  <si>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</si>
  <si>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</si>
  <si>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</si>
  <si>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</si>
  <si>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</si>
  <si>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</si>
  <si>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</si>
  <si>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</si>
  <si>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</si>
  <si>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</si>
  <si>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</si>
  <si>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</si>
  <si>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</si>
  <si>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</si>
  <si>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</si>
  <si>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</si>
  <si>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</si>
  <si>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</si>
  <si>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</si>
  <si>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</si>
  <si>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</si>
  <si>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</si>
  <si>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</si>
  <si>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</si>
  <si>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</si>
  <si>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</si>
  <si>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</si>
  <si>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</si>
  <si>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</si>
  <si>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</si>
  <si>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</si>
  <si>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</si>
  <si>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</si>
  <si>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</si>
  <si>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</si>
  <si>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</si>
  <si>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</si>
  <si>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</si>
  <si>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</si>
  <si>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</si>
  <si>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</si>
  <si>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</si>
  <si>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</si>
  <si>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</si>
  <si>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</si>
  <si>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</si>
  <si>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</si>
  <si>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</si>
  <si>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</si>
  <si>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</si>
  <si>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</si>
  <si>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</si>
  <si>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</si>
  <si>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</si>
  <si>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</si>
  <si>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</si>
  <si>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</si>
  <si>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</si>
  <si>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</si>
  <si>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</si>
  <si>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</si>
  <si>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</si>
  <si>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</si>
  <si>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</si>
  <si>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</si>
  <si>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</si>
  <si>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</si>
  <si>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</si>
  <si>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</si>
  <si>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</si>
  <si>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</si>
  <si>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</si>
  <si>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</si>
  <si>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</si>
  <si>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</si>
  <si>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</si>
  <si>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</si>
  <si>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</si>
  <si>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</si>
  <si>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</si>
  <si>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</si>
  <si>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</si>
  <si>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</si>
  <si>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</si>
  <si>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</si>
  <si>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</si>
  <si>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</si>
  <si>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</si>
  <si>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</si>
  <si>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</si>
  <si>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</si>
  <si>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</si>
  <si>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</si>
  <si>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</si>
  <si>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</si>
  <si>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</si>
  <si>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</si>
  <si>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</si>
  <si>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</si>
  <si>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</si>
  <si>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</si>
  <si>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</si>
  <si>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</si>
  <si>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</si>
  <si>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</si>
  <si>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</si>
  <si>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</si>
  <si>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</si>
  <si>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</si>
  <si>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</si>
  <si>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</si>
  <si>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</si>
  <si>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</si>
  <si>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</si>
  <si>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</si>
  <si>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</si>
  <si>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</si>
  <si>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</si>
  <si>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</si>
  <si>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</si>
  <si>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</si>
  <si>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</si>
  <si>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</si>
  <si>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</si>
  <si>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</si>
  <si>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</si>
  <si>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</si>
  <si>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</si>
  <si>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</si>
  <si>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</si>
  <si>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</si>
  <si>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</si>
  <si>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</si>
  <si>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</si>
  <si>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</si>
  <si>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</si>
  <si>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</si>
  <si>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</si>
  <si>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</si>
  <si>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</si>
  <si>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</si>
  <si>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</si>
  <si>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</si>
  <si>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</si>
  <si>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</si>
  <si>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</si>
  <si>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</si>
  <si>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</si>
  <si>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</si>
  <si>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</si>
  <si>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</si>
  <si>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</si>
  <si>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</si>
  <si>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</si>
  <si>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</si>
  <si>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</si>
  <si>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</si>
  <si>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</si>
  <si>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</si>
  <si>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</si>
  <si>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</si>
  <si>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</si>
  <si>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</si>
  <si>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</si>
  <si>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</si>
  <si>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</si>
  <si>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</si>
  <si>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</si>
  <si>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</si>
  <si>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</si>
  <si>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</si>
  <si>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</si>
  <si>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</si>
  <si>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</si>
  <si>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</si>
  <si>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</si>
  <si>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</si>
  <si>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</si>
  <si>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</si>
  <si>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</si>
  <si>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</si>
  <si>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</si>
  <si>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</si>
  <si>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</si>
  <si>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</si>
  <si>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</si>
  <si>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</si>
  <si>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</si>
  <si>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</si>
  <si>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</si>
  <si>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</si>
  <si>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</si>
  <si>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</si>
  <si>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</si>
  <si>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</si>
  <si>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</si>
  <si>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</si>
  <si>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</si>
  <si>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</si>
  <si>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</si>
  <si>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</si>
  <si>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</si>
  <si>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</si>
  <si>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</si>
  <si>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</si>
  <si>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</si>
  <si>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</si>
  <si>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</si>
  <si>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</si>
  <si>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</si>
  <si>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</si>
  <si>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</si>
  <si>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</si>
  <si>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</si>
  <si>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</si>
  <si>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</si>
  <si>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</si>
  <si>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</si>
  <si>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</si>
  <si>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</si>
  <si>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</si>
  <si>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</si>
  <si>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</si>
  <si>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</si>
  <si>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</si>
  <si>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</si>
  <si>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</si>
  <si>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</si>
  <si>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</si>
  <si>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</si>
  <si>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</si>
  <si>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</si>
  <si>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</si>
  <si>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</si>
  <si>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</si>
  <si>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</si>
  <si>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</si>
  <si>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</si>
  <si>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</si>
  <si>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</si>
  <si>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</si>
  <si>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</si>
  <si>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</si>
  <si>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</si>
  <si>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</si>
  <si>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</si>
  <si>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</si>
  <si>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</si>
  <si>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</si>
  <si>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</si>
  <si>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</si>
  <si>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</si>
  <si>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</si>
  <si>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</si>
  <si>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</si>
  <si>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</si>
  <si>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</si>
  <si>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</si>
  <si>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</si>
  <si>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</si>
  <si>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</si>
  <si>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</si>
  <si>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</si>
  <si>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</si>
  <si>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</si>
  <si>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</si>
  <si>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</si>
  <si>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</si>
  <si>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</si>
  <si>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</si>
  <si>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</si>
  <si>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</si>
  <si>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</si>
  <si>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</si>
  <si>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</si>
  <si>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</si>
  <si>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</si>
  <si>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</si>
  <si>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</si>
  <si>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</si>
  <si>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</si>
  <si>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</si>
  <si>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</si>
  <si>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</si>
  <si>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</si>
  <si>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</si>
  <si>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</si>
  <si>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</si>
  <si>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</si>
  <si>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</si>
  <si>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</si>
  <si>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</si>
  <si>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</si>
  <si>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</si>
  <si>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</si>
  <si>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</si>
  <si>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</si>
  <si>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</si>
  <si>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</si>
  <si>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</si>
  <si>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</si>
  <si>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</si>
  <si>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</si>
  <si>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</si>
  <si>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</si>
  <si>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</si>
  <si>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</si>
  <si>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</si>
  <si>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</si>
  <si>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</si>
  <si>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</si>
  <si>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</si>
  <si>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</si>
  <si>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</si>
  <si>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</si>
  <si>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</si>
  <si>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</si>
  <si>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</si>
  <si>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</si>
  <si>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</si>
  <si>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</si>
  <si>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</si>
  <si>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</si>
  <si>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</si>
  <si>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</si>
  <si>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</si>
  <si>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</si>
  <si>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</si>
  <si>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</si>
  <si>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</si>
  <si>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</si>
  <si>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</si>
  <si>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</si>
  <si>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</si>
  <si>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</si>
  <si>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</si>
  <si>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</si>
  <si>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</si>
  <si>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</si>
  <si>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</si>
  <si>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</si>
  <si>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</si>
  <si>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</si>
  <si>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</si>
  <si>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</si>
  <si>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</si>
  <si>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</si>
  <si>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</si>
  <si>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</si>
  <si>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</si>
  <si>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</si>
  <si>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</si>
  <si>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</si>
  <si>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</si>
  <si>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</si>
  <si>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</si>
  <si>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</si>
  <si>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</si>
  <si>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</si>
  <si>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</si>
  <si>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</si>
  <si>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</si>
  <si>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</si>
  <si>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</si>
  <si>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</si>
  <si>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</si>
  <si>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</si>
  <si>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</si>
  <si>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</si>
  <si>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</si>
  <si>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</si>
  <si>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</si>
  <si>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</si>
  <si>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</si>
  <si>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</si>
  <si>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</si>
  <si>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</si>
  <si>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</si>
  <si>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</si>
  <si>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</si>
  <si>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</si>
  <si>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</si>
  <si>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</si>
  <si>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</si>
  <si>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</si>
  <si>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</si>
  <si>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</si>
  <si>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</si>
  <si>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</si>
  <si>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</si>
  <si>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</si>
  <si>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</si>
  <si>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</si>
  <si>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</si>
  <si>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</si>
  <si>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</si>
  <si>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</si>
  <si>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</si>
  <si>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</si>
  <si>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</si>
  <si>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</si>
  <si>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</si>
  <si>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</si>
  <si>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</si>
  <si>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</si>
  <si>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</si>
  <si>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</si>
  <si>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</si>
  <si>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</si>
  <si>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</si>
  <si>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</si>
  <si>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</si>
  <si>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</si>
  <si>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</si>
  <si>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</si>
  <si>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</si>
  <si>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</si>
  <si>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</si>
  <si>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</si>
  <si>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</si>
  <si>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</si>
  <si>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</si>
  <si>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</si>
  <si>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</si>
  <si>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</si>
  <si>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</si>
  <si>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</si>
  <si>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</si>
  <si>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</si>
  <si>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</si>
  <si>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</si>
  <si>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</si>
  <si>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</si>
  <si>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</si>
  <si>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</si>
  <si>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</si>
  <si>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</si>
  <si>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</si>
  <si>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</si>
  <si>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</si>
  <si>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</si>
  <si>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</si>
  <si>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</si>
  <si>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</si>
  <si>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</si>
  <si>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</si>
  <si>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</si>
  <si>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</si>
  <si>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</si>
  <si>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</si>
  <si>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</si>
  <si>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</si>
  <si>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</si>
  <si>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</si>
  <si>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</si>
  <si>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</si>
  <si>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</si>
  <si>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</si>
  <si>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</si>
  <si>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</si>
  <si>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</si>
  <si>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</si>
  <si>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</si>
  <si>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</si>
  <si>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</si>
  <si>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</si>
  <si>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</si>
  <si>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</si>
  <si>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</si>
  <si>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</si>
  <si>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</si>
  <si>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</si>
  <si>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</si>
  <si>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</si>
  <si>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</si>
  <si>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</si>
  <si>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</si>
  <si>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</si>
  <si>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</si>
  <si>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</si>
  <si>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</si>
  <si>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</si>
  <si>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</si>
  <si>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</si>
  <si>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</si>
  <si>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</si>
  <si>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</si>
  <si>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</si>
  <si>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</si>
  <si>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</si>
  <si>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</si>
  <si>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</si>
  <si>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</si>
  <si>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</si>
  <si>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</si>
  <si>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</si>
  <si>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</si>
  <si>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</si>
  <si>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</si>
  <si>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</si>
  <si>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</si>
  <si>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</si>
  <si>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</si>
  <si>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</si>
  <si>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</si>
  <si>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</si>
  <si>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</si>
  <si>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</si>
  <si>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</si>
  <si>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</si>
  <si>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</si>
  <si>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</si>
  <si>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</si>
  <si>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</si>
  <si>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</si>
  <si>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</si>
  <si>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</si>
  <si>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</si>
  <si>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</si>
  <si>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</si>
  <si>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</si>
  <si>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</si>
  <si>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</si>
  <si>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</si>
  <si>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</si>
  <si>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</si>
  <si>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</si>
  <si>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</si>
  <si>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</si>
  <si>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</si>
  <si>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</si>
  <si>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</si>
  <si>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</si>
  <si>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</si>
  <si>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</si>
  <si>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</si>
  <si>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</si>
  <si>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</si>
  <si>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</si>
  <si>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</si>
  <si>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</si>
  <si>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</si>
  <si>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</si>
  <si>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</si>
  <si>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</si>
  <si>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</si>
  <si>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</si>
  <si>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</si>
  <si>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П-07-01/488 от 01.11.2025 МУП "КРИСТАЛЛ" в сфере водоснабжения по модернизации объектов централизованной системы водоснабжения, на территории муниципального района Майминский на 2026-2028 годы</t>
  </si>
  <si>
    <t>01.01.2026</t>
  </si>
  <si>
    <t>31.12.2028</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</si>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</sst>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vodokanal04.ru/" TargetMode="External"/><Relationship Id="rId2" Type="http://schemas.openxmlformats.org/officeDocument/2006/relationships/hyperlink" Target="mailto:vodokanal04@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58607-36AC-62EA-56FB-0.7B71F6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10783-3022-C1B1-3C05-0.6A280EC9}"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404</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405</v>
      </c>
      <c r="K8" s="415" t="s">
        <v>406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104</v>
      </c>
      <c r="G12" s="864" t="s">
        <v>408</v>
      </c>
      <c r="H12" s="794" t="s">
        <v>408</v>
      </c>
      <c r="I12" s="792" t="s">
        <v>409</v>
      </c>
      <c r="J12" s="521" t="s">
        <v>19</v>
      </c>
      <c r="K12" s="2633" t="s">
        <v>22</v>
      </c>
      <c r="L12" s="2242"/>
      <c r="M12" s="512"/>
      <c r="N12" s="512"/>
      <c r="O12" s="512"/>
      <c r="P12" s="517" t="s">
        <v>410</v>
      </c>
      <c r="Q12" s="517" t="s">
        <v>411</v>
      </c>
      <c r="R12" s="518" t="s">
        <v>412</v>
      </c>
      <c r="S12" s="512" t="s">
        <v>413</v>
      </c>
      <c r="T12" s="512"/>
      <c r="U12" s="512"/>
      <c r="V12" s="512"/>
      <c r="W12" s="481">
        <v>14</v>
      </c>
    </row>
    <row customHeight="1" ht="15.75">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E5EEA-864B-64C9-B219-0.ED60EA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06"/>
      <c r="R6" s="357"/>
      <c r="S6" s="1310">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10">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611" t="s">
        <v>452</v>
      </c>
      <c r="X40" s="2263" t="s">
        <v>453</v>
      </c>
      <c r="Y40" s="2264"/>
      <c r="Z40" s="2263" t="s">
        <v>454</v>
      </c>
      <c r="AA40" s="2270"/>
      <c r="AB40" s="2264"/>
      <c r="AC40" s="2279"/>
      <c r="AD40" s="2261" t="s">
        <v>451</v>
      </c>
      <c r="AE40" s="2284" t="s">
        <v>452</v>
      </c>
      <c r="AF40" s="2263" t="s">
        <v>453</v>
      </c>
      <c r="AG40" s="2264"/>
      <c r="AH40" s="2263" t="s">
        <v>454</v>
      </c>
      <c r="AI40" s="2270"/>
      <c r="AJ40" s="2264"/>
      <c r="AK40" s="2279"/>
      <c r="AL40" s="2282"/>
      <c r="AM40" s="2128"/>
      <c r="AS40" s="1156">
        <v>34</v>
      </c>
    </row>
    <row customHeight="1" ht="35.699999999999996">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222" t="s">
        <v>464</v>
      </c>
      <c r="AA41" s="2271" t="s">
        <v>465</v>
      </c>
      <c r="AB41" s="2272"/>
      <c r="AC41" s="2280"/>
      <c r="AD41" s="2262"/>
      <c r="AE41" s="2285"/>
      <c r="AF41" s="1223" t="s">
        <v>462</v>
      </c>
      <c r="AG41" s="1223" t="s">
        <v>463</v>
      </c>
      <c r="AH41" s="1314"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421</v>
      </c>
      <c r="P47" s="2258">
        <v>1</v>
      </c>
      <c r="Q47" s="1221"/>
      <c r="R47" s="357"/>
      <c r="S47" s="1225"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424</v>
      </c>
      <c r="P48" s="2258"/>
      <c r="Q48" s="2258">
        <v>1</v>
      </c>
      <c r="R48" s="358"/>
      <c r="S48" s="1225"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427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22905-BC6F-4A51-AEF6-0.654E3A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156">
        <v>34</v>
      </c>
    </row>
    <row customHeight="1" ht="35.699999999999996">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427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5C01C-0641-CC4C-CD15-0.8CF13A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customHeight="1" ht="35.699999999999996">
      <c r="A41" s="1267"/>
      <c r="B41" s="1267" t="s">
        <v>130</v>
      </c>
      <c r="C41" s="1267" t="s">
        <v>131</v>
      </c>
      <c r="D41" s="1267" t="s">
        <v>132</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97FEB-EAD6-F1E3-F543-0.02F021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customHeight="1" ht="35.699999999999996">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customHeight="1" ht="35.699999999999996">
      <c r="A41" s="1267"/>
      <c r="B41" s="1267" t="s">
        <v>130</v>
      </c>
      <c r="C41" s="1267" t="s">
        <v>131</v>
      </c>
      <c r="D41" s="1267" t="s">
        <v>132</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3FBD8-BCB1-A05E-8C3A-0.204FAF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92"/>
      <c r="Y39" s="2292"/>
      <c r="Z39" s="2276"/>
      <c r="AA39" s="2276"/>
      <c r="AB39" s="2277"/>
      <c r="AC39" s="2278" t="s">
        <v>448</v>
      </c>
      <c r="AD39" s="2275" t="s">
        <v>447</v>
      </c>
      <c r="AE39" s="2276"/>
      <c r="AF39" s="2292"/>
      <c r="AG39" s="2292"/>
      <c r="AH39" s="2276"/>
      <c r="AI39" s="2276"/>
      <c r="AJ39" s="2277"/>
      <c r="AK39" s="2278" t="s">
        <v>449</v>
      </c>
      <c r="AL39" s="2281" t="s">
        <v>450</v>
      </c>
      <c r="AM39" s="2128"/>
      <c r="AS39" s="1156">
        <v>14</v>
      </c>
    </row>
    <row customHeight="1" ht="24">
      <c r="Q40" s="377"/>
      <c r="R40" s="377"/>
      <c r="S40" s="2274"/>
      <c r="T40" s="2210"/>
      <c r="U40" s="1032"/>
      <c r="V40" s="2293" t="s">
        <v>451</v>
      </c>
      <c r="W40" s="2295" t="s">
        <v>452</v>
      </c>
      <c r="X40" s="1377" t="s">
        <v>453</v>
      </c>
      <c r="Y40" s="1377"/>
      <c r="Z40" s="2270" t="s">
        <v>454</v>
      </c>
      <c r="AA40" s="2270"/>
      <c r="AB40" s="2264"/>
      <c r="AC40" s="2279"/>
      <c r="AD40" s="2293" t="s">
        <v>451</v>
      </c>
      <c r="AE40" s="2295" t="s">
        <v>452</v>
      </c>
      <c r="AF40" s="1377" t="s">
        <v>453</v>
      </c>
      <c r="AG40" s="1377"/>
      <c r="AH40" s="2270" t="s">
        <v>454</v>
      </c>
      <c r="AI40" s="2270"/>
      <c r="AJ40" s="2264"/>
      <c r="AK40" s="2279"/>
      <c r="AL40" s="2282"/>
      <c r="AM40" s="2128"/>
      <c r="AS40" s="1156">
        <v>23</v>
      </c>
    </row>
    <row s="1267" customFormat="1" customHeight="1" ht="24">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M41" s="1363"/>
      <c r="N41" s="1363"/>
      <c r="O41" s="1363"/>
      <c r="P41" s="1329"/>
      <c r="Q41" s="377"/>
      <c r="R41" s="377"/>
      <c r="S41" s="2274"/>
      <c r="T41" s="2210"/>
      <c r="U41" s="303"/>
      <c r="V41" s="2294"/>
      <c r="W41" s="2296"/>
      <c r="X41" s="1374" t="s">
        <v>462</v>
      </c>
      <c r="Y41" s="1374" t="s">
        <v>463</v>
      </c>
      <c r="Z41" s="1335" t="s">
        <v>464</v>
      </c>
      <c r="AA41" s="2271" t="s">
        <v>465</v>
      </c>
      <c r="AB41" s="2272"/>
      <c r="AC41" s="2280"/>
      <c r="AD41" s="2294"/>
      <c r="AE41" s="2296"/>
      <c r="AF41" s="1374" t="s">
        <v>462</v>
      </c>
      <c r="AG41" s="1374" t="s">
        <v>463</v>
      </c>
      <c r="AH41" s="1335" t="s">
        <v>464</v>
      </c>
      <c r="AI41" s="2271" t="s">
        <v>465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427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428</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8FA5D-0B9F-D32E-434B-0.4359E8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612FD-4B72-475D-FE37-0.49938F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424</v>
      </c>
      <c r="M7" s="538"/>
      <c r="N7" s="1367"/>
      <c r="P7" s="2258"/>
      <c r="Q7" s="2258">
        <v>1</v>
      </c>
      <c r="R7" s="1643"/>
      <c r="S7" s="2008">
        <f>$J7</f>
      </c>
      <c r="T7" s="287" t="s">
        <v>425</v>
      </c>
      <c r="U7" s="301"/>
      <c r="V7" s="2306"/>
      <c r="W7" s="2306"/>
      <c r="X7" s="2306"/>
      <c r="Y7" s="2306"/>
      <c r="Z7" s="2306"/>
      <c r="AA7" s="2306"/>
      <c r="AB7" s="2306"/>
      <c r="AC7" s="2306"/>
      <c r="AD7" s="2306"/>
      <c r="AE7" s="2306"/>
      <c r="AF7" s="2306"/>
      <c r="AG7" s="2306"/>
      <c r="AH7" s="2306"/>
      <c r="AI7" s="2306"/>
      <c r="AJ7" s="2306"/>
      <c r="AK7" s="2306"/>
      <c r="AL7" s="2306"/>
      <c r="AM7" s="2011" t="s">
        <v>426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428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3E1B4-5535-3EED-E85A-0.3285B6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customHeight="1" ht="35.699999999999996">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customHeight="1" ht="35.699999999999996">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B7A-57E5-290F-EDED-0.729F8D5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424</v>
      </c>
      <c r="N7" s="510"/>
      <c r="O7" s="328"/>
      <c r="Q7" s="2258"/>
      <c r="R7" s="2258">
        <v>1</v>
      </c>
      <c r="S7" s="519"/>
      <c r="T7" s="358"/>
      <c r="U7" s="1337">
        <f>$J7</f>
      </c>
      <c r="V7" s="287" t="s">
        <v>425</v>
      </c>
      <c r="W7" s="301"/>
      <c r="X7" s="2246"/>
      <c r="Y7" s="2247"/>
      <c r="Z7" s="2247"/>
      <c r="AA7" s="2247"/>
      <c r="AB7" s="2247"/>
      <c r="AC7" s="2236"/>
      <c r="AD7" s="2236"/>
      <c r="AE7" s="2236"/>
      <c r="AF7" s="2309"/>
      <c r="AG7" s="2246"/>
      <c r="AH7" s="2247"/>
      <c r="AI7" s="2247"/>
      <c r="AJ7" s="2247"/>
      <c r="AK7" s="2247"/>
      <c r="AL7" s="2247"/>
      <c r="AM7" s="2247"/>
      <c r="AN7" s="2247"/>
      <c r="AO7" s="2247"/>
      <c r="AP7" s="2248"/>
      <c r="AQ7" s="1259" t="s">
        <v>426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470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436</v>
      </c>
      <c r="Q26" s="1363"/>
      <c r="R26" s="1372"/>
      <c r="S26" s="1372"/>
      <c r="T26" s="1372"/>
      <c r="U26" s="730"/>
      <c r="V26" s="1161" t="s">
        <v>437</v>
      </c>
      <c r="AD26" s="187" t="s">
        <v>438</v>
      </c>
      <c r="AF26" s="187" t="s">
        <v>439</v>
      </c>
      <c r="AG26" s="1161" t="s">
        <v>437</v>
      </c>
      <c r="AM26" s="187" t="s">
        <v>440</v>
      </c>
      <c r="AO26" s="187" t="s">
        <v>439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445</v>
      </c>
      <c r="AG40" s="327"/>
      <c r="AH40" s="327"/>
      <c r="AI40" s="327"/>
      <c r="AJ40" s="327"/>
      <c r="AK40" s="327"/>
      <c r="AL40" s="327"/>
      <c r="AM40" s="327"/>
      <c r="AN40" s="327"/>
      <c r="AO40" s="279" t="s">
        <v>445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446</v>
      </c>
      <c r="W43" s="302"/>
      <c r="X43" s="2275" t="s">
        <v>447</v>
      </c>
      <c r="Y43" s="2292"/>
      <c r="Z43" s="2292"/>
      <c r="AA43" s="2292"/>
      <c r="AB43" s="2292"/>
      <c r="AC43" s="2276"/>
      <c r="AD43" s="2276"/>
      <c r="AE43" s="2277"/>
      <c r="AF43" s="2278" t="s">
        <v>448</v>
      </c>
      <c r="AG43" s="2275" t="s">
        <v>447</v>
      </c>
      <c r="AH43" s="2292"/>
      <c r="AI43" s="2292"/>
      <c r="AJ43" s="2292"/>
      <c r="AK43" s="2292"/>
      <c r="AL43" s="2276"/>
      <c r="AM43" s="2276"/>
      <c r="AN43" s="2277"/>
      <c r="AO43" s="2278" t="s">
        <v>449</v>
      </c>
      <c r="AP43" s="2281" t="s">
        <v>450</v>
      </c>
      <c r="AQ43" s="2128"/>
      <c r="AW43" s="1156">
        <v>14</v>
      </c>
    </row>
    <row customHeight="1" ht="35.699999999999996">
      <c r="R44" s="377"/>
      <c r="S44" s="377"/>
      <c r="T44" s="377"/>
      <c r="U44" s="2274"/>
      <c r="V44" s="2210"/>
      <c r="W44" s="1032"/>
      <c r="X44" s="2295" t="s">
        <v>473</v>
      </c>
      <c r="Y44" s="2313" t="s">
        <v>474</v>
      </c>
      <c r="Z44" s="2313"/>
      <c r="AA44" s="2313"/>
      <c r="AB44" s="2313"/>
      <c r="AC44" s="2295" t="s">
        <v>454</v>
      </c>
      <c r="AD44" s="2612"/>
      <c r="AE44" s="2315"/>
      <c r="AF44" s="2279"/>
      <c r="AG44" s="2295" t="s">
        <v>473</v>
      </c>
      <c r="AH44" s="2313" t="s">
        <v>474</v>
      </c>
      <c r="AI44" s="2313"/>
      <c r="AJ44" s="2313"/>
      <c r="AK44" s="2313"/>
      <c r="AL44" s="2295" t="s">
        <v>454</v>
      </c>
      <c r="AM44" s="2612"/>
      <c r="AN44" s="2315"/>
      <c r="AO44" s="2279"/>
      <c r="AP44" s="2282"/>
      <c r="AQ44" s="2128"/>
      <c r="AW44" s="1156">
        <v>34</v>
      </c>
    </row>
    <row customHeight="1" ht="14.699999999999998">
      <c r="R45" s="377"/>
      <c r="S45" s="377"/>
      <c r="T45" s="377"/>
      <c r="U45" s="2274"/>
      <c r="V45" s="2210"/>
      <c r="W45" s="1032"/>
      <c r="X45" s="2326"/>
      <c r="Y45" s="2318" t="s">
        <v>475</v>
      </c>
      <c r="Z45" s="2271" t="s">
        <v>476</v>
      </c>
      <c r="AA45" s="2321"/>
      <c r="AB45" s="2272"/>
      <c r="AC45" s="2296"/>
      <c r="AD45" s="2613"/>
      <c r="AE45" s="2317"/>
      <c r="AF45" s="2279"/>
      <c r="AG45" s="2326"/>
      <c r="AH45" s="2318" t="s">
        <v>475</v>
      </c>
      <c r="AI45" s="2271" t="s">
        <v>476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477</v>
      </c>
      <c r="AA46" s="2271" t="s">
        <v>478</v>
      </c>
      <c r="AB46" s="2272"/>
      <c r="AC46" s="2318" t="s">
        <v>464</v>
      </c>
      <c r="AD46" s="2322" t="s">
        <v>465</v>
      </c>
      <c r="AE46" s="2323"/>
      <c r="AF46" s="2279"/>
      <c r="AG46" s="2326"/>
      <c r="AH46" s="2319"/>
      <c r="AI46" s="2318" t="s">
        <v>477</v>
      </c>
      <c r="AJ46" s="2271" t="s">
        <v>478</v>
      </c>
      <c r="AK46" s="2272"/>
      <c r="AL46" s="2318" t="s">
        <v>464</v>
      </c>
      <c r="AM46" s="2322" t="s">
        <v>465</v>
      </c>
      <c r="AN46" s="2323"/>
      <c r="AO46" s="2279"/>
      <c r="AP46" s="2282"/>
      <c r="AQ46" s="2128"/>
      <c r="AW46" s="1156">
        <v>26</v>
      </c>
    </row>
    <row customHeight="1" ht="65.25">
      <c r="A47" s="1260"/>
      <c r="B47" s="1260" t="s">
        <v>130</v>
      </c>
      <c r="C47" s="1260" t="s">
        <v>131</v>
      </c>
      <c r="D47" s="1260" t="s">
        <v>132</v>
      </c>
      <c r="E47" s="1311" t="s">
        <v>455</v>
      </c>
      <c r="F47" s="1311" t="s">
        <v>456</v>
      </c>
      <c r="G47" s="1311" t="s">
        <v>457</v>
      </c>
      <c r="H47" s="1311" t="s">
        <v>458</v>
      </c>
      <c r="I47" s="1311" t="s">
        <v>459</v>
      </c>
      <c r="J47" s="1311" t="s">
        <v>460</v>
      </c>
      <c r="K47" s="1311" t="s">
        <v>461</v>
      </c>
      <c r="L47" s="1311" t="s">
        <v>479</v>
      </c>
      <c r="M47" s="1311" t="s">
        <v>436</v>
      </c>
      <c r="R47" s="377"/>
      <c r="S47" s="377"/>
      <c r="T47" s="377"/>
      <c r="U47" s="2274"/>
      <c r="V47" s="2210"/>
      <c r="W47" s="303"/>
      <c r="X47" s="2296"/>
      <c r="Y47" s="2320"/>
      <c r="Z47" s="2320"/>
      <c r="AA47" s="1223" t="s">
        <v>480</v>
      </c>
      <c r="AB47" s="1223" t="s">
        <v>481</v>
      </c>
      <c r="AC47" s="2320"/>
      <c r="AD47" s="2324"/>
      <c r="AE47" s="2325"/>
      <c r="AF47" s="2280"/>
      <c r="AG47" s="2296"/>
      <c r="AH47" s="2320"/>
      <c r="AI47" s="2320"/>
      <c r="AJ47" s="1223" t="s">
        <v>480</v>
      </c>
      <c r="AK47" s="1223" t="s">
        <v>481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416</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418</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420</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421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424</v>
      </c>
      <c r="Q54" s="2258"/>
      <c r="R54" s="2258">
        <v>1</v>
      </c>
      <c r="S54" s="519"/>
      <c r="T54" s="358"/>
      <c r="U54" s="1337" t="str">
        <f>$J54</f>
        <v>....1.1</v>
      </c>
      <c r="V54" s="287" t="s">
        <v>425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426</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427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470</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471</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472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429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430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432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433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434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4FAC8B-B686-AA13-53DE-0.C9DB25C4}" mc:Ignorable="x14ac xr xr2 xr3">
  <sheetPr>
    <tabColor rgb="FFCCCCFF"/>
  </sheetPr>
  <dimension ref="A1:Q79"/>
  <sheetViews>
    <sheetView topLeftCell="A1" showGridLines="0" zoomScale="90" workbookViewId="0">
      <selection activeCell="K68" sqref="K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PP108.OPEN.INFO.ORG.COLDVSNA.EIAS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46021.64542824074</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D9CA60D-44A3-1555-5B95-0.B7AF85C4}"/>
    <hyperlink ref="H17" location="Титульный!H9" display="Как заполнить?" tooltip="Помощь по работе с полями отчётной формы" xr:uid="{6A8E6BBD-02E6-7948-67CE-0.4033A736}"/>
    <hyperlink ref="H39" location="Титульный!H9" display="Как заполнить?" tooltip="Помощь по работе с полями отчётной формы" xr:uid="{.0746074-DBA7-F22F-4694-0.C41B6B79}"/>
    <hyperlink ref="H62" location="Титульный!H9" display="Как заполнить?" tooltip="Помощь по работе с полями отчётной формы" xr:uid="{0.003DC2-6C6C-BC92-89B6-0.68B4D7D8}"/>
    <hyperlink ref="F70" r:id="rId4" xr:uid="{.4368C56-92CA-C6C5-B32A-0.AB2B13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50B31-37D1-F976-AFAD-0.051EE62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482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435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436</v>
      </c>
      <c r="P23" s="1509"/>
      <c r="Q23" s="1511"/>
      <c r="R23" s="1511"/>
      <c r="Y23" s="1508" t="s">
        <v>438</v>
      </c>
      <c r="AA23" s="1508" t="s">
        <v>439</v>
      </c>
      <c r="AB23" s="1508" t="s">
        <v>487</v>
      </c>
      <c r="AE23" s="1508" t="s">
        <v>488</v>
      </c>
      <c r="AF23" s="1508" t="s">
        <v>487</v>
      </c>
      <c r="AI23" s="1508" t="s">
        <v>489</v>
      </c>
      <c r="AJ23" s="1508" t="s">
        <v>487</v>
      </c>
      <c r="AM23" s="1508" t="s">
        <v>490</v>
      </c>
      <c r="AQ23" s="1508" t="s">
        <v>438</v>
      </c>
      <c r="AS23" s="1508" t="s">
        <v>439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445</v>
      </c>
      <c r="AB37" s="327"/>
      <c r="AC37" s="327"/>
      <c r="AD37" s="327"/>
      <c r="AE37" s="327"/>
      <c r="AF37" s="327"/>
      <c r="AG37" s="327"/>
      <c r="AH37" s="327"/>
      <c r="AI37" s="327"/>
      <c r="AJ37" s="327"/>
      <c r="AK37" s="327"/>
      <c r="AL37" s="327"/>
      <c r="AM37" s="327"/>
      <c r="AN37" s="327"/>
      <c r="AO37" s="327"/>
      <c r="AP37" s="327"/>
      <c r="AQ37" s="327"/>
      <c r="AR37" s="327"/>
      <c r="AS37" s="279" t="s">
        <v>445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491</v>
      </c>
      <c r="U40" s="302"/>
      <c r="V40" s="2276"/>
      <c r="W40" s="2276"/>
      <c r="X40" s="2276"/>
      <c r="Y40" s="2276"/>
      <c r="Z40" s="2277"/>
      <c r="AA40" s="2337" t="s">
        <v>448</v>
      </c>
      <c r="AB40" s="2329" t="s">
        <v>492</v>
      </c>
      <c r="AC40" s="2292"/>
      <c r="AD40" s="2292"/>
      <c r="AE40" s="2330"/>
      <c r="AF40" s="2292" t="s">
        <v>493</v>
      </c>
      <c r="AG40" s="2292"/>
      <c r="AH40" s="2292"/>
      <c r="AI40" s="2330"/>
      <c r="AJ40" s="2329" t="s">
        <v>494</v>
      </c>
      <c r="AK40" s="2292"/>
      <c r="AL40" s="2292"/>
      <c r="AM40" s="2330"/>
      <c r="AN40" s="2329" t="s">
        <v>447</v>
      </c>
      <c r="AO40" s="2292"/>
      <c r="AP40" s="2276"/>
      <c r="AQ40" s="2276"/>
      <c r="AR40" s="2277"/>
      <c r="AS40" s="2278" t="s">
        <v>448</v>
      </c>
      <c r="AT40" s="2281" t="s">
        <v>450</v>
      </c>
      <c r="AU40" s="2128"/>
      <c r="BA40" s="1156">
        <v>14</v>
      </c>
    </row>
    <row customHeight="1" ht="35.699999999999996">
      <c r="Q41" s="292"/>
      <c r="R41" s="377"/>
      <c r="S41" s="2274"/>
      <c r="T41" s="2210"/>
      <c r="U41" s="1032"/>
      <c r="V41" s="2128" t="s">
        <v>495</v>
      </c>
      <c r="W41" s="2128"/>
      <c r="X41" s="2295" t="s">
        <v>454</v>
      </c>
      <c r="Y41" s="2314"/>
      <c r="Z41" s="2315"/>
      <c r="AA41" s="2338"/>
      <c r="AB41" s="2331"/>
      <c r="AC41" s="2332"/>
      <c r="AD41" s="2332"/>
      <c r="AE41" s="2333"/>
      <c r="AF41" s="2332"/>
      <c r="AG41" s="2332"/>
      <c r="AH41" s="2332"/>
      <c r="AI41" s="2333"/>
      <c r="AJ41" s="2331"/>
      <c r="AK41" s="2332"/>
      <c r="AL41" s="2332"/>
      <c r="AM41" s="2332"/>
      <c r="AN41" s="2128" t="s">
        <v>495</v>
      </c>
      <c r="AO41" s="2128"/>
      <c r="AP41" s="2314" t="s">
        <v>454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455</v>
      </c>
      <c r="F43" s="1365" t="s">
        <v>456</v>
      </c>
      <c r="G43" s="1365" t="s">
        <v>457</v>
      </c>
      <c r="H43" s="1365" t="s">
        <v>458</v>
      </c>
      <c r="I43" s="1365" t="s">
        <v>459</v>
      </c>
      <c r="J43" s="1365" t="s">
        <v>460</v>
      </c>
      <c r="K43" s="1365" t="s">
        <v>461</v>
      </c>
      <c r="L43" s="1365" t="s">
        <v>436</v>
      </c>
      <c r="Q43" s="292"/>
      <c r="R43" s="377"/>
      <c r="S43" s="2274"/>
      <c r="T43" s="2210"/>
      <c r="U43" s="303"/>
      <c r="V43" s="1331" t="s">
        <v>496</v>
      </c>
      <c r="W43" s="1331" t="s">
        <v>497</v>
      </c>
      <c r="X43" s="1339" t="s">
        <v>464</v>
      </c>
      <c r="Y43" s="2271" t="s">
        <v>465</v>
      </c>
      <c r="Z43" s="2272"/>
      <c r="AA43" s="2339"/>
      <c r="AB43" s="2334"/>
      <c r="AC43" s="2335"/>
      <c r="AD43" s="2335"/>
      <c r="AE43" s="2336"/>
      <c r="AF43" s="2335"/>
      <c r="AG43" s="2335"/>
      <c r="AH43" s="2335"/>
      <c r="AI43" s="2336"/>
      <c r="AJ43" s="2334"/>
      <c r="AK43" s="2335"/>
      <c r="AL43" s="2335"/>
      <c r="AM43" s="2336"/>
      <c r="AN43" s="1861" t="s">
        <v>496</v>
      </c>
      <c r="AO43" s="1861" t="s">
        <v>497</v>
      </c>
      <c r="AP43" s="1339" t="s">
        <v>464</v>
      </c>
      <c r="AQ43" s="2271" t="s">
        <v>465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416</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418</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420</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421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498</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483</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486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430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432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433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434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952A5-2B91-A0AE-BFE6-0.E00D60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26">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353" t="s">
        <v>507</v>
      </c>
      <c r="W38" s="2263" t="s">
        <v>453</v>
      </c>
      <c r="X38" s="2264"/>
      <c r="Y38" s="2263" t="s">
        <v>454</v>
      </c>
      <c r="Z38" s="2270"/>
      <c r="AA38" s="2264"/>
      <c r="AB38" s="2279"/>
      <c r="AC38" s="1353" t="s">
        <v>507</v>
      </c>
      <c r="AD38" s="2263" t="s">
        <v>453</v>
      </c>
      <c r="AE38" s="2264"/>
      <c r="AF38" s="2263" t="s">
        <v>454</v>
      </c>
      <c r="AG38" s="2270"/>
      <c r="AH38" s="2264"/>
      <c r="AI38" s="2279"/>
      <c r="AJ38" s="2282"/>
      <c r="AK38" s="2128"/>
      <c r="AQ38" s="1156">
        <v>34</v>
      </c>
    </row>
    <row customHeight="1" ht="35.699999999999996">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353" t="s">
        <v>510</v>
      </c>
      <c r="W39" s="1223" t="s">
        <v>511</v>
      </c>
      <c r="X39" s="1223" t="s">
        <v>512</v>
      </c>
      <c r="Y39" s="1358" t="s">
        <v>464</v>
      </c>
      <c r="Z39" s="2271" t="s">
        <v>465</v>
      </c>
      <c r="AA39" s="2272"/>
      <c r="AB39" s="2280"/>
      <c r="AC39" s="1353" t="s">
        <v>510</v>
      </c>
      <c r="AD39" s="1223" t="s">
        <v>511</v>
      </c>
      <c r="AE39" s="1223" t="s">
        <v>512</v>
      </c>
      <c r="AF39" s="1358" t="s">
        <v>464</v>
      </c>
      <c r="AG39" s="2271" t="s">
        <v>465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513</v>
      </c>
      <c r="E44" s="2260"/>
      <c r="F44" s="2260"/>
      <c r="G44" s="2260"/>
      <c r="H44" s="2260"/>
      <c r="I44" s="2257" t="str">
        <f>S43&amp;".1"</f>
        <v>...1</v>
      </c>
      <c r="J44" s="1364"/>
      <c r="K44" s="1364"/>
      <c r="L44" s="1365"/>
      <c r="P44" s="2258">
        <v>1</v>
      </c>
      <c r="Q44" s="1355"/>
      <c r="R44" s="357"/>
      <c r="S44" s="1359"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513</v>
      </c>
      <c r="E45" s="2260"/>
      <c r="F45" s="2260"/>
      <c r="G45" s="2260"/>
      <c r="H45" s="2260"/>
      <c r="I45" s="2287"/>
      <c r="J45" s="2257" t="str">
        <f>I44&amp;".1"</f>
        <v>...1.1</v>
      </c>
      <c r="K45" s="1364"/>
      <c r="L45" s="1365" t="s">
        <v>424</v>
      </c>
      <c r="P45" s="2258"/>
      <c r="Q45" s="2258">
        <v>1</v>
      </c>
      <c r="R45" s="358"/>
      <c r="S45" s="1359"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219</v>
      </c>
      <c r="B46" s="1364" t="s">
        <v>220</v>
      </c>
      <c r="C46" s="1364" t="s">
        <v>221</v>
      </c>
      <c r="D46" s="1364" t="s">
        <v>513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513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513</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513</v>
      </c>
      <c r="E49" s="2260"/>
      <c r="F49" s="2260"/>
      <c r="G49" s="2260"/>
      <c r="H49" s="2260"/>
      <c r="I49" s="2257"/>
      <c r="J49" s="1364"/>
      <c r="K49" s="1364"/>
      <c r="L49" s="1365"/>
      <c r="P49" s="2258"/>
      <c r="Q49" s="1355"/>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513</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773C-A646-AD63-4F26-0.4C2DF5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514</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514</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224</v>
      </c>
      <c r="B46" s="1364" t="s">
        <v>225</v>
      </c>
      <c r="C46" s="1364" t="s">
        <v>226</v>
      </c>
      <c r="D46" s="1364" t="s">
        <v>514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514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514</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514</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514</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0D67-2F7B-0E92-4D48-0.6290B7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515</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515</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229</v>
      </c>
      <c r="B46" s="1364" t="s">
        <v>230</v>
      </c>
      <c r="C46" s="1364" t="s">
        <v>231</v>
      </c>
      <c r="D46" s="1364" t="s">
        <v>515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515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515</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515</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515</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AB6C6-819B-63D4-4181-0.2487CF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customHeight="1" ht="35.699999999999996">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516</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516</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234</v>
      </c>
      <c r="B46" s="1364" t="s">
        <v>235</v>
      </c>
      <c r="C46" s="1364" t="s">
        <v>236</v>
      </c>
      <c r="D46" s="1364" t="s">
        <v>516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516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516</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516</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516</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B50C-721D-DEFD-7FBA-0.85F274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482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435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436</v>
      </c>
      <c r="P20" s="1509"/>
      <c r="Q20" s="1511"/>
      <c r="R20" s="1511"/>
      <c r="Y20" s="1508" t="s">
        <v>438</v>
      </c>
      <c r="AA20" s="1508" t="s">
        <v>439</v>
      </c>
      <c r="AC20" s="1508" t="s">
        <v>488</v>
      </c>
      <c r="AG20" s="1508" t="s">
        <v>438</v>
      </c>
      <c r="AI20" s="1508" t="s">
        <v>439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445</v>
      </c>
      <c r="AB34" s="1643"/>
      <c r="AC34" s="1636"/>
      <c r="AD34" s="1636"/>
      <c r="AE34" s="1636"/>
      <c r="AF34" s="1636"/>
      <c r="AG34" s="1636"/>
      <c r="AH34" s="1636"/>
      <c r="AI34" s="1643" t="s">
        <v>445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517</v>
      </c>
      <c r="U37" s="338"/>
      <c r="V37" s="2276"/>
      <c r="W37" s="2276"/>
      <c r="X37" s="2276"/>
      <c r="Y37" s="2276"/>
      <c r="Z37" s="2276"/>
      <c r="AA37" s="2210" t="s">
        <v>448</v>
      </c>
      <c r="AB37" s="2209" t="s">
        <v>518</v>
      </c>
      <c r="AC37" s="2209" t="s">
        <v>492</v>
      </c>
      <c r="AD37" s="2292" t="s">
        <v>447</v>
      </c>
      <c r="AE37" s="2292"/>
      <c r="AF37" s="2276"/>
      <c r="AG37" s="2276"/>
      <c r="AH37" s="2277"/>
      <c r="AI37" s="2278" t="s">
        <v>448</v>
      </c>
      <c r="AJ37" s="2281" t="s">
        <v>450</v>
      </c>
      <c r="AK37" s="2128"/>
      <c r="AQ37" s="1632">
        <v>14</v>
      </c>
    </row>
    <row customHeight="1" ht="35.699999999999996">
      <c r="Q38" s="292"/>
      <c r="R38" s="377"/>
      <c r="S38" s="2274"/>
      <c r="T38" s="2210"/>
      <c r="U38" s="1032"/>
      <c r="V38" s="2104" t="s">
        <v>495</v>
      </c>
      <c r="W38" s="2128"/>
      <c r="X38" s="2295" t="s">
        <v>454</v>
      </c>
      <c r="Y38" s="2314"/>
      <c r="Z38" s="2314"/>
      <c r="AA38" s="2210"/>
      <c r="AB38" s="2209"/>
      <c r="AC38" s="2209"/>
      <c r="AD38" s="2104" t="s">
        <v>495</v>
      </c>
      <c r="AE38" s="2128"/>
      <c r="AF38" s="2314" t="s">
        <v>454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455</v>
      </c>
      <c r="F40" s="1311" t="s">
        <v>456</v>
      </c>
      <c r="G40" s="1311" t="s">
        <v>457</v>
      </c>
      <c r="H40" s="1311" t="s">
        <v>458</v>
      </c>
      <c r="I40" s="1311" t="s">
        <v>459</v>
      </c>
      <c r="J40" s="1311" t="s">
        <v>460</v>
      </c>
      <c r="K40" s="1311" t="s">
        <v>461</v>
      </c>
      <c r="L40" s="1311" t="s">
        <v>436</v>
      </c>
      <c r="Q40" s="292"/>
      <c r="R40" s="377"/>
      <c r="S40" s="2274"/>
      <c r="T40" s="2210"/>
      <c r="U40" s="303"/>
      <c r="V40" s="1951" t="s">
        <v>496</v>
      </c>
      <c r="W40" s="1951" t="s">
        <v>497</v>
      </c>
      <c r="X40" s="1939" t="s">
        <v>464</v>
      </c>
      <c r="Y40" s="2271" t="s">
        <v>465</v>
      </c>
      <c r="Z40" s="2321"/>
      <c r="AA40" s="2210"/>
      <c r="AB40" s="2209"/>
      <c r="AC40" s="2209"/>
      <c r="AD40" s="1969" t="s">
        <v>496</v>
      </c>
      <c r="AE40" s="1960" t="s">
        <v>497</v>
      </c>
      <c r="AF40" s="1939" t="s">
        <v>464</v>
      </c>
      <c r="AG40" s="2271" t="s">
        <v>465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416</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418</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420</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421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498</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486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430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432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433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434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434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23F23-D9F5-8269-7F55-0.A7D90D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49" t="s">
        <v>496</v>
      </c>
      <c r="W44" s="1449" t="s">
        <v>497</v>
      </c>
      <c r="X44" s="1449" t="s">
        <v>496</v>
      </c>
      <c r="Y44" s="1449" t="s">
        <v>497</v>
      </c>
      <c r="Z44" s="1456"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49" t="s">
        <v>496</v>
      </c>
      <c r="AU44" s="1449" t="s">
        <v>497</v>
      </c>
      <c r="AV44" s="1449" t="s">
        <v>496</v>
      </c>
      <c r="AW44" s="1449" t="s">
        <v>497</v>
      </c>
      <c r="AX44" s="1456" t="s">
        <v>464</v>
      </c>
      <c r="AY44" s="2271" t="s">
        <v>465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239</v>
      </c>
      <c r="B50" s="1344" t="s">
        <v>240</v>
      </c>
      <c r="C50" s="1344" t="s">
        <v>241</v>
      </c>
      <c r="D50" s="1344" t="s">
        <v>533</v>
      </c>
      <c r="E50" s="2260"/>
      <c r="F50" s="2260"/>
      <c r="G50" s="2260"/>
      <c r="H50" s="2260"/>
      <c r="I50" s="2257" t="str">
        <f>S49&amp;".1"</f>
        <v>.1</v>
      </c>
      <c r="J50" s="1344"/>
      <c r="K50" s="1344"/>
      <c r="L50" s="1347" t="s">
        <v>421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533</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533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F76D3-6D85-87EF-501F-0.3D0BC9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customHeight="1" ht="90.3">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538</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538</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259</v>
      </c>
      <c r="B46" s="1364" t="s">
        <v>260</v>
      </c>
      <c r="C46" s="1364" t="s">
        <v>261</v>
      </c>
      <c r="D46" s="1364" t="s">
        <v>538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538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538</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538</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538</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2E432-C0D6-898E-EC12-0.D1DDD2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customHeight="1" ht="35.699999999999996">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customHeight="1" ht="90.3">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539</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539</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Группа потребителей</v>
      </c>
      <c r="AO45" s="501"/>
      <c r="AP45" s="501"/>
      <c r="AQ45" s="1156">
        <v>23</v>
      </c>
    </row>
    <row customHeight="1" ht="24">
      <c r="A46" s="1364" t="s">
        <v>264</v>
      </c>
      <c r="B46" s="1364" t="s">
        <v>265</v>
      </c>
      <c r="C46" s="1364" t="s">
        <v>266</v>
      </c>
      <c r="D46" s="1364" t="s">
        <v>539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539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539</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539</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539</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1085A-8F89-3BFA-3A07-0.42502B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525</v>
      </c>
      <c r="U41" s="302"/>
      <c r="V41" s="2275" t="s">
        <v>447</v>
      </c>
      <c r="W41" s="2276"/>
      <c r="X41" s="2276"/>
      <c r="Y41" s="2276"/>
      <c r="Z41" s="2276"/>
      <c r="AA41" s="2276"/>
      <c r="AB41" s="2277"/>
      <c r="AC41" s="2278" t="s">
        <v>448</v>
      </c>
      <c r="AD41" s="2329" t="s">
        <v>542</v>
      </c>
      <c r="AE41" s="2292"/>
      <c r="AF41" s="2292"/>
      <c r="AG41" s="2330"/>
      <c r="AH41" s="2329" t="s">
        <v>543</v>
      </c>
      <c r="AI41" s="2292"/>
      <c r="AJ41" s="2292"/>
      <c r="AK41" s="2330"/>
      <c r="AL41" s="2329" t="s">
        <v>544</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545</v>
      </c>
      <c r="AU42" s="2194"/>
      <c r="AV42" s="2193" t="s">
        <v>546</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269</v>
      </c>
      <c r="B50" s="1344" t="s">
        <v>270</v>
      </c>
      <c r="C50" s="1344" t="s">
        <v>271</v>
      </c>
      <c r="D50" s="1344" t="s">
        <v>547</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547</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724F6-36BA-E0F7-62B3-0.0C5A941C}"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F715F-F555-0091-909B-0.7B0CBA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436</v>
      </c>
      <c r="P20" s="1363"/>
      <c r="Q20" s="1443"/>
      <c r="R20" s="1443"/>
      <c r="S20" s="730"/>
      <c r="T20" s="1161" t="s">
        <v>437</v>
      </c>
      <c r="W20" s="1367"/>
      <c r="X20" s="1367"/>
      <c r="Y20" s="1367"/>
      <c r="Z20" s="1367"/>
      <c r="AA20" s="1367"/>
      <c r="AB20" s="1367"/>
      <c r="AD20" s="187" t="s">
        <v>438</v>
      </c>
      <c r="AF20" s="187" t="s">
        <v>439</v>
      </c>
      <c r="AG20" s="1161" t="s">
        <v>437</v>
      </c>
      <c r="AH20" s="1367"/>
      <c r="AI20" s="1367"/>
      <c r="AJ20" s="1367"/>
      <c r="AK20" s="1367"/>
      <c r="AL20" s="1367"/>
      <c r="AO20" s="187" t="s">
        <v>440</v>
      </c>
      <c r="AQ20" s="187" t="s">
        <v>439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446</v>
      </c>
      <c r="U37" s="302"/>
      <c r="V37" s="2275" t="s">
        <v>447</v>
      </c>
      <c r="W37" s="2292"/>
      <c r="X37" s="2292"/>
      <c r="Y37" s="2292"/>
      <c r="Z37" s="2292"/>
      <c r="AA37" s="2292"/>
      <c r="AB37" s="2292"/>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customHeight="1" ht="19.95">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560</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560</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Группа потребителей</v>
      </c>
      <c r="AW46" s="501"/>
      <c r="AX46" s="501"/>
      <c r="AY46" s="1156">
        <v>23</v>
      </c>
    </row>
    <row customHeight="1" ht="24">
      <c r="A47" s="1364" t="s">
        <v>244</v>
      </c>
      <c r="B47" s="1364" t="s">
        <v>245</v>
      </c>
      <c r="C47" s="1364" t="s">
        <v>246</v>
      </c>
      <c r="D47" s="1364" t="s">
        <v>560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560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560</v>
      </c>
      <c r="E49" s="2260"/>
      <c r="F49" s="2260"/>
      <c r="G49" s="2260"/>
      <c r="H49" s="2260"/>
      <c r="I49" s="2287"/>
      <c r="J49" s="2257"/>
      <c r="K49" s="1364"/>
      <c r="L49" s="1365"/>
      <c r="P49" s="2258"/>
      <c r="Q49" s="2258"/>
      <c r="R49" s="357"/>
      <c r="S49" s="1279"/>
      <c r="T49" s="288" t="s">
        <v>504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505</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560</v>
      </c>
      <c r="E50" s="2260"/>
      <c r="F50" s="2260"/>
      <c r="G50" s="2260"/>
      <c r="H50" s="2260"/>
      <c r="I50" s="2257"/>
      <c r="J50" s="1364"/>
      <c r="K50" s="1364"/>
      <c r="L50" s="1365"/>
      <c r="P50" s="2258"/>
      <c r="Q50" s="1482"/>
      <c r="R50" s="357"/>
      <c r="S50" s="1279"/>
      <c r="T50" s="366" t="s">
        <v>430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560</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6882A-F2B2-882B-53F7-0.DAC5C1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436</v>
      </c>
      <c r="P20" s="1363"/>
      <c r="Q20" s="1443"/>
      <c r="R20" s="1443"/>
      <c r="S20" s="730"/>
      <c r="T20" s="1161" t="s">
        <v>437</v>
      </c>
      <c r="W20" s="1367"/>
      <c r="X20" s="1367"/>
      <c r="Y20" s="1367"/>
      <c r="Z20" s="1367"/>
      <c r="AA20" s="1367"/>
      <c r="AD20" s="187" t="s">
        <v>438</v>
      </c>
      <c r="AF20" s="187" t="s">
        <v>439</v>
      </c>
      <c r="AG20" s="1161" t="s">
        <v>437</v>
      </c>
      <c r="AH20" s="1367"/>
      <c r="AI20" s="1367"/>
      <c r="AJ20" s="1367"/>
      <c r="AK20" s="1367"/>
      <c r="AL20" s="1367"/>
      <c r="AO20" s="187" t="s">
        <v>440</v>
      </c>
      <c r="AQ20" s="187" t="s">
        <v>439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446</v>
      </c>
      <c r="U37" s="302"/>
      <c r="V37" s="2275" t="s">
        <v>447</v>
      </c>
      <c r="W37" s="2276"/>
      <c r="X37" s="2276"/>
      <c r="Y37" s="2276"/>
      <c r="Z37" s="2276"/>
      <c r="AA37" s="2276"/>
      <c r="AB37" s="2276"/>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Y39" s="1156">
        <v>19</v>
      </c>
    </row>
    <row customHeight="1" ht="61.949999999999996">
      <c r="A40" s="1371"/>
      <c r="B40" s="1371" t="s">
        <v>130</v>
      </c>
      <c r="C40" s="1371" t="s">
        <v>131</v>
      </c>
      <c r="D40" s="1371" t="s">
        <v>132</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561</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561</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Группа потребителей</v>
      </c>
      <c r="AW46" s="501"/>
      <c r="AX46" s="501"/>
      <c r="AY46" s="1156">
        <v>23</v>
      </c>
    </row>
    <row customHeight="1" ht="24">
      <c r="A47" s="1364" t="s">
        <v>249</v>
      </c>
      <c r="B47" s="1364" t="s">
        <v>250</v>
      </c>
      <c r="C47" s="1364" t="s">
        <v>251</v>
      </c>
      <c r="D47" s="1364" t="s">
        <v>561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561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561</v>
      </c>
      <c r="E49" s="2260"/>
      <c r="F49" s="2260"/>
      <c r="G49" s="2260"/>
      <c r="H49" s="2260"/>
      <c r="I49" s="2287"/>
      <c r="J49" s="2257"/>
      <c r="K49" s="1364"/>
      <c r="L49" s="1365"/>
      <c r="P49" s="2258"/>
      <c r="Q49" s="2258"/>
      <c r="R49" s="357"/>
      <c r="S49" s="1279"/>
      <c r="T49" s="288" t="s">
        <v>504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561</v>
      </c>
      <c r="E50" s="2260"/>
      <c r="F50" s="2260"/>
      <c r="G50" s="2260"/>
      <c r="H50" s="2260"/>
      <c r="I50" s="2257"/>
      <c r="J50" s="1364"/>
      <c r="K50" s="1364"/>
      <c r="L50" s="1365"/>
      <c r="P50" s="2258"/>
      <c r="Q50" s="1482"/>
      <c r="R50" s="357"/>
      <c r="S50" s="1279"/>
      <c r="T50" s="366" t="s">
        <v>430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561</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1E012-3CFF-BA32-30A4-0.C8B23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435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customHeight="1" ht="35.699999999999996">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562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s="1643" customFormat="1" customHeight="1" ht="0">
      <c r="A50" s="1344" t="s">
        <v>254</v>
      </c>
      <c r="B50" s="1344" t="s">
        <v>255</v>
      </c>
      <c r="C50" s="1344" t="s">
        <v>256</v>
      </c>
      <c r="D50" s="1344" t="s">
        <v>562</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562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562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562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562</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562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562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2677B-3C88-2848-F25B-0.0F5BCA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563</v>
      </c>
      <c r="D2" s="1639"/>
      <c r="E2" s="547">
        <f>B2</f>
        <v>0</v>
      </c>
      <c r="F2" s="548"/>
      <c r="G2" s="1647" t="s">
        <v>564</v>
      </c>
      <c r="H2" s="1647" t="s">
        <v>564</v>
      </c>
      <c r="I2" s="1647" t="s">
        <v>564</v>
      </c>
      <c r="J2" s="290" t="s">
        <v>565</v>
      </c>
      <c r="K2" s="544"/>
      <c r="AF2" s="1632">
        <v>0</v>
      </c>
    </row>
    <row s="1643" customFormat="1" customHeight="1" ht="0.75" hidden="1">
      <c r="B3" s="2100"/>
      <c r="C3" s="1168"/>
      <c r="D3" s="549"/>
      <c r="E3" s="550"/>
      <c r="F3" s="551" t="s">
        <v>566</v>
      </c>
      <c r="G3" s="552"/>
      <c r="H3" s="552">
        <f>H4*H5+H7</f>
        <v>0</v>
      </c>
      <c r="I3" s="552">
        <f>I4*I5+I6</f>
        <v>0</v>
      </c>
      <c r="J3" s="553"/>
      <c r="AF3" s="1637">
        <v>0</v>
      </c>
    </row>
    <row customHeight="1" ht="23.25" hidden="1">
      <c r="B4" s="2100"/>
      <c r="C4" s="1168"/>
      <c r="D4" s="1639"/>
      <c r="E4" s="547" t="str">
        <f>B2&amp;".1"</f>
        <v>.1</v>
      </c>
      <c r="F4" s="554" t="s">
        <v>567</v>
      </c>
      <c r="G4" s="555"/>
      <c r="H4" s="542"/>
      <c r="I4" s="542"/>
      <c r="J4" s="290" t="s">
        <v>568</v>
      </c>
      <c r="K4" s="544"/>
      <c r="AF4" s="1632">
        <v>0</v>
      </c>
    </row>
    <row customHeight="1" ht="18.75" hidden="1">
      <c r="B5" s="2100"/>
      <c r="C5" s="1168"/>
      <c r="D5" s="1639"/>
      <c r="E5" s="547" t="str">
        <f>B2&amp;".2"</f>
        <v>.2</v>
      </c>
      <c r="F5" s="554" t="s">
        <v>569</v>
      </c>
      <c r="G5" s="1647" t="s">
        <v>570</v>
      </c>
      <c r="H5" s="542"/>
      <c r="I5" s="542"/>
      <c r="J5" s="290"/>
      <c r="K5" s="544"/>
      <c r="AF5" s="1632">
        <v>0</v>
      </c>
    </row>
    <row customHeight="1" ht="18.75" hidden="1">
      <c r="B6" s="2100"/>
      <c r="C6" s="1168"/>
      <c r="D6" s="1639"/>
      <c r="E6" s="547" t="str">
        <f>B2&amp;".3"</f>
        <v>.3</v>
      </c>
      <c r="F6" s="554" t="s">
        <v>571</v>
      </c>
      <c r="G6" s="1647" t="s">
        <v>570</v>
      </c>
      <c r="H6" s="542"/>
      <c r="I6" s="542"/>
      <c r="J6" s="290"/>
      <c r="K6" s="544"/>
      <c r="AF6" s="1632">
        <v>0</v>
      </c>
    </row>
    <row customHeight="1" ht="18.75" hidden="1">
      <c r="B7" s="2100"/>
      <c r="C7" s="1168"/>
      <c r="D7" s="1639"/>
      <c r="E7" s="547" t="str">
        <f>B2&amp;".4"</f>
        <v>.4</v>
      </c>
      <c r="F7" s="554" t="s">
        <v>572</v>
      </c>
      <c r="G7" s="1647" t="s">
        <v>564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570</v>
      </c>
      <c r="H9" s="542"/>
      <c r="I9" s="542"/>
      <c r="J9" s="543" t="s">
        <v>573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574</v>
      </c>
      <c r="H11" s="542"/>
      <c r="I11" s="542"/>
      <c r="J11" s="290" t="s">
        <v>575</v>
      </c>
      <c r="K11" s="544"/>
      <c r="AF11" s="1632">
        <v>0</v>
      </c>
    </row>
    <row customHeight="1" ht="11.25" hidden="1">
      <c r="AF12" s="1632">
        <v>0</v>
      </c>
    </row>
    <row customHeight="1" ht="22.5" hidden="1">
      <c r="D13" s="1639"/>
      <c r="E13" s="547"/>
      <c r="F13" s="541"/>
      <c r="G13" s="970" t="s">
        <v>576</v>
      </c>
      <c r="H13" s="546"/>
      <c r="I13" s="546"/>
      <c r="J13" s="746" t="s">
        <v>577</v>
      </c>
      <c r="K13" s="544"/>
      <c r="AF13" s="1632">
        <v>0</v>
      </c>
    </row>
    <row customHeight="1" ht="11.25" hidden="1">
      <c r="AF14" s="1632">
        <v>0</v>
      </c>
    </row>
    <row customHeight="1" ht="22.5" hidden="1">
      <c r="D15" s="1639"/>
      <c r="E15" s="547"/>
      <c r="F15" s="541"/>
      <c r="G15" s="1647" t="s">
        <v>578</v>
      </c>
      <c r="H15" s="546"/>
      <c r="I15" s="546"/>
      <c r="J15" s="290" t="s">
        <v>579</v>
      </c>
      <c r="K15" s="544"/>
      <c r="AF15" s="1632">
        <v>0</v>
      </c>
    </row>
    <row customHeight="1" ht="11.25" hidden="1">
      <c r="AF16" s="1632">
        <v>0</v>
      </c>
    </row>
    <row customHeight="1" ht="22.5" hidden="1">
      <c r="D17" s="1639"/>
      <c r="E17" s="547"/>
      <c r="F17" s="541"/>
      <c r="G17" s="1647" t="s">
        <v>580</v>
      </c>
      <c r="H17" s="546"/>
      <c r="I17" s="546"/>
      <c r="J17" s="290" t="s">
        <v>581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584</v>
      </c>
      <c r="H29" s="1654" t="s">
        <v>296</v>
      </c>
      <c r="I29" s="1654" t="s">
        <v>296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570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570</v>
      </c>
      <c r="H31" s="559">
        <f>SUMIF($K33:$K71,$K31,H33:H71)</f>
        <v>0</v>
      </c>
      <c r="I31" s="559">
        <f>SUMIF($K33:$K71,$K31,I33:I71)</f>
        <v>0</v>
      </c>
      <c r="J31" s="290" t="str">
        <f>FHD_NOTE_P_2</f>
        <v>Указывается суммарная себестоимость производимых товаров.</v>
      </c>
      <c r="K31" s="1637" t="s">
        <v>585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570</v>
      </c>
      <c r="H32" s="558"/>
      <c r="I32" s="558"/>
      <c r="J32" s="290" t="str">
        <f>FHD_NOTE_P_3</f>
        <v/>
      </c>
      <c r="K32" s="1637" t="str">
        <f>IF((LEN(E32)-LEN(SUBSTITUTE(E32,".","")))/LEN(".")=1,"p","")</f>
        <v>p</v>
      </c>
      <c r="AF32" s="1632">
        <v>11</v>
      </c>
    </row>
    <row customHeight="1" ht="11.25" hidden="1">
      <c r="A33" s="2372" t="s">
        <v>586</v>
      </c>
      <c r="D33" s="1639"/>
      <c r="E33" s="547" t="str">
        <f>FHD_NUM_P_4</f>
        <v/>
      </c>
      <c r="F33" s="1525" t="str">
        <f>FHD_P_4</f>
        <v/>
      </c>
      <c r="G33" s="1879" t="s">
        <v>570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588</v>
      </c>
      <c r="D41" s="1639"/>
      <c r="E41" s="547" t="str">
        <f>FHD_NUM_P_5</f>
        <v/>
      </c>
      <c r="F41" s="1525" t="str">
        <f>FHD_P_5</f>
        <v/>
      </c>
      <c r="G41" s="1879" t="s">
        <v>570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570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589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590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591</v>
      </c>
      <c r="C47" s="1637"/>
      <c r="D47" s="576"/>
      <c r="E47" s="547" t="str">
        <f>FHD_NUM_P_11</f>
        <v/>
      </c>
      <c r="F47" s="1525" t="str">
        <f>FHD_P_11</f>
        <v/>
      </c>
      <c r="G47" s="1879" t="s">
        <v>570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592</v>
      </c>
      <c r="C48" s="1637"/>
      <c r="D48" s="1639"/>
      <c r="E48" s="547" t="str">
        <f>FHD_NUM_P_12</f>
        <v>2.3</v>
      </c>
      <c r="F48" s="1525" t="str">
        <f>FHD_P_12</f>
        <v>Расходы на химические реагенты, используемые в технологическом процессе</v>
      </c>
      <c r="G48" s="1879" t="s">
        <v>570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570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570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570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570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570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570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570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570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570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570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570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570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570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593</v>
      </c>
      <c r="I66" s="1650" t="s">
        <v>593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594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570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593</v>
      </c>
      <c r="I68" s="1650" t="s">
        <v>593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570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595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596</v>
      </c>
      <c r="C72" s="1637"/>
      <c r="D72" s="1639"/>
      <c r="E72" s="547" t="str">
        <f>FHD_NUM_P_34</f>
        <v/>
      </c>
      <c r="F72" s="1881" t="str">
        <f>FHD_P_34</f>
        <v/>
      </c>
      <c r="G72" s="1879" t="s">
        <v>570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570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570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598</v>
      </c>
      <c r="C82" s="736"/>
      <c r="D82" s="734"/>
      <c r="E82" s="547" t="str">
        <f>FHD_NUM_P_44</f>
        <v>7</v>
      </c>
      <c r="F82" s="1881" t="str">
        <f>FHD_P_44</f>
        <v>Объём поднятой воды</v>
      </c>
      <c r="G82" s="1882" t="s">
        <v>599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599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599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599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599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599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599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599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576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600</v>
      </c>
      <c r="C91" s="736"/>
      <c r="D91" s="734"/>
      <c r="E91" s="547" t="str">
        <f>FHD_NUM_P_53</f>
        <v/>
      </c>
      <c r="F91" s="1881" t="str">
        <f>FHD_P_53</f>
        <v/>
      </c>
      <c r="G91" s="1882" t="s">
        <v>599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602</v>
      </c>
      <c r="D96" s="1639"/>
      <c r="E96" s="547" t="str">
        <f>FHD_NUM_P_58</f>
        <v/>
      </c>
      <c r="F96" s="1881" t="str">
        <f>FHD_P_58</f>
        <v/>
      </c>
      <c r="G96" s="1882" t="s">
        <v>599</v>
      </c>
      <c r="H96" s="978"/>
      <c r="I96" s="578"/>
      <c r="J96" s="290" t="str">
        <f>FHD_NOTE_P_58</f>
        <v/>
      </c>
      <c r="K96" s="544"/>
      <c r="AF96" s="1632">
        <v>0</v>
      </c>
    </row>
    <row customHeight="1" ht="18.75" hidden="1">
      <c r="A97" s="2372"/>
      <c r="D97" s="1639"/>
      <c r="E97" s="547" t="str">
        <f>FHD_NUM_P_59</f>
        <v/>
      </c>
      <c r="F97" s="1881" t="str">
        <f>FHD_P_59</f>
        <v/>
      </c>
      <c r="G97" s="1882" t="s">
        <v>599</v>
      </c>
      <c r="H97" s="978"/>
      <c r="I97" s="578"/>
      <c r="J97" s="290" t="str">
        <f>FHD_NOTE_P_59</f>
        <v/>
      </c>
      <c r="K97" s="544"/>
      <c r="AF97" s="1632">
        <v>0</v>
      </c>
    </row>
    <row customHeight="1" ht="18.75" hidden="1">
      <c r="A98" s="2372"/>
      <c r="D98" s="1639"/>
      <c r="E98" s="547" t="str">
        <f>FHD_NUM_P_60</f>
        <v/>
      </c>
      <c r="F98" s="1881" t="str">
        <f>FHD_P_60</f>
        <v/>
      </c>
      <c r="G98" s="1882" t="s">
        <v>599</v>
      </c>
      <c r="H98" s="978"/>
      <c r="I98" s="578"/>
      <c r="J98" s="290" t="str">
        <f>FHD_NOTE_P_60</f>
        <v/>
      </c>
      <c r="K98" s="544"/>
      <c r="AF98" s="1632">
        <v>0</v>
      </c>
    </row>
    <row s="1367" customFormat="1" customHeight="1" ht="18.75" hidden="1">
      <c r="A99" s="2372" t="s">
        <v>603</v>
      </c>
      <c r="C99" s="1637"/>
      <c r="D99" s="1639"/>
      <c r="E99" s="547" t="str">
        <f>FHD_NUM_P_61</f>
        <v/>
      </c>
      <c r="F99" s="1881" t="str">
        <f>FHD_P_61</f>
        <v/>
      </c>
      <c r="G99" s="1879" t="s">
        <v>574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604</v>
      </c>
      <c r="G101" s="573"/>
      <c r="H101" s="574"/>
      <c r="I101" s="574"/>
      <c r="J101" s="1005" t="s">
        <v>605</v>
      </c>
      <c r="K101" s="544"/>
      <c r="AF101" s="1632">
        <v>0</v>
      </c>
    </row>
    <row s="1367" customFormat="1" customHeight="1" ht="18.75" hidden="1">
      <c r="A102" s="2372"/>
      <c r="C102" s="1637"/>
      <c r="D102" s="1639"/>
      <c r="E102" s="547" t="str">
        <f>FHD_NUM_P_62</f>
        <v/>
      </c>
      <c r="F102" s="1881" t="str">
        <f>FHD_P_62</f>
        <v/>
      </c>
      <c r="G102" s="1878" t="s">
        <v>574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601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606</v>
      </c>
      <c r="D104" s="1639"/>
      <c r="E104" s="547" t="str">
        <f>FHD_NUM_P_64</f>
        <v/>
      </c>
      <c r="F104" s="1881" t="str">
        <f>FHD_P_64</f>
        <v/>
      </c>
      <c r="G104" s="1878" t="s">
        <v>601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601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601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601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601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601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608</v>
      </c>
      <c r="H112" s="578"/>
      <c r="I112" s="578"/>
      <c r="J112" s="290" t="str">
        <f>FHD_NOTE_P_72</f>
        <v/>
      </c>
      <c r="K112" s="544"/>
      <c r="AF112" s="1632">
        <v>19</v>
      </c>
    </row>
    <row customHeight="1" ht="18.75" hidden="1">
      <c r="A113" s="990" t="s">
        <v>609</v>
      </c>
      <c r="D113" s="1639"/>
      <c r="E113" s="547" t="str">
        <f>FHD_NUM_P_73</f>
        <v/>
      </c>
      <c r="F113" s="1881" t="str">
        <f>FHD_P_73</f>
        <v/>
      </c>
      <c r="G113" s="971" t="s">
        <v>608</v>
      </c>
      <c r="H113" s="969"/>
      <c r="I113" s="969"/>
      <c r="J113" s="290" t="str">
        <f>FHD_NOTE_P_73</f>
        <v/>
      </c>
      <c r="K113" s="544"/>
      <c r="AF113" s="1632">
        <v>0</v>
      </c>
    </row>
    <row customHeight="1" ht="33.75">
      <c r="A114" s="990" t="s">
        <v>610</v>
      </c>
      <c r="D114" s="1639"/>
      <c r="E114" s="547" t="str">
        <f>FHD_NUM_P_74</f>
        <v>13</v>
      </c>
      <c r="F114" s="1881" t="str">
        <f>FHD_P_74</f>
        <v>Удельный расход электрической энергии на подачу воды в сеть</v>
      </c>
      <c r="G114" s="1877" t="s">
        <v>611</v>
      </c>
      <c r="H114" s="578"/>
      <c r="I114" s="578"/>
      <c r="J114" s="290" t="str">
        <f>FHD_NOTE_P_74</f>
        <v/>
      </c>
      <c r="K114" s="544"/>
      <c r="AF114" s="1632">
        <v>0</v>
      </c>
    </row>
    <row s="1636" customFormat="1" customHeight="1" ht="18.75">
      <c r="A115" s="2374" t="s">
        <v>612</v>
      </c>
      <c r="B115" s="911"/>
      <c r="C115" s="736"/>
      <c r="D115" s="734"/>
      <c r="E115" s="547" t="str">
        <f>FHD_NUM_P_75</f>
        <v>14</v>
      </c>
      <c r="F115" s="1881" t="str">
        <f>FHD_P_75</f>
        <v>Расход воды на собственные нужды, в том числе:</v>
      </c>
      <c r="G115" s="1877" t="s">
        <v>576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576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576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613</v>
      </c>
      <c r="G119" s="748"/>
      <c r="H119" s="749"/>
      <c r="I119" s="749"/>
      <c r="J119" s="1004" t="s">
        <v>614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615</v>
      </c>
      <c r="D120" s="1639"/>
      <c r="E120" s="547" t="str">
        <f>FHD_NUM_P_78</f>
        <v/>
      </c>
      <c r="F120" s="1881" t="str">
        <f>FHD_P_78</f>
        <v/>
      </c>
      <c r="G120" s="1878" t="s">
        <v>578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604</v>
      </c>
      <c r="G122" s="573"/>
      <c r="H122" s="574"/>
      <c r="I122" s="574"/>
      <c r="J122" s="1005" t="s">
        <v>616</v>
      </c>
      <c r="K122" s="544"/>
      <c r="AF122" s="1632">
        <v>0</v>
      </c>
    </row>
    <row customHeight="1" ht="22.5" hidden="1">
      <c r="A123" s="2372"/>
      <c r="D123" s="1639"/>
      <c r="E123" s="547" t="str">
        <f>FHD_NUM_P_79</f>
        <v/>
      </c>
      <c r="F123" s="1881" t="str">
        <f>FHD_P_79</f>
        <v/>
      </c>
      <c r="G123" s="1879" t="s">
        <v>580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604</v>
      </c>
      <c r="G125" s="573"/>
      <c r="H125" s="574"/>
      <c r="I125" s="574"/>
      <c r="J125" s="1005" t="s">
        <v>617</v>
      </c>
      <c r="K125" s="544"/>
      <c r="AF125" s="1632">
        <v>0</v>
      </c>
    </row>
    <row customHeight="1" ht="22.5" hidden="1">
      <c r="A126" s="2372"/>
      <c r="D126" s="1639"/>
      <c r="E126" s="547" t="str">
        <f>FHD_NUM_P_80</f>
        <v/>
      </c>
      <c r="F126" s="1881" t="str">
        <f>FHD_P_80</f>
        <v/>
      </c>
      <c r="G126" s="1879" t="s">
        <v>618</v>
      </c>
      <c r="H126" s="558"/>
      <c r="I126" s="558"/>
      <c r="J126" s="290" t="str">
        <f>FHD_NOTE_P_80</f>
        <v/>
      </c>
      <c r="K126" s="544"/>
      <c r="AF126" s="1632">
        <v>0</v>
      </c>
    </row>
    <row customHeight="1" ht="18.75" hidden="1">
      <c r="A127" s="2372"/>
      <c r="D127" s="1639"/>
      <c r="E127" s="547" t="str">
        <f>FHD_NUM_P_81</f>
        <v/>
      </c>
      <c r="F127" s="1881" t="str">
        <f>FHD_P_81</f>
        <v/>
      </c>
      <c r="G127" s="1879" t="s">
        <v>619</v>
      </c>
      <c r="H127" s="558"/>
      <c r="I127" s="558"/>
      <c r="J127" s="290" t="str">
        <f>FHD_NOTE_P_81</f>
        <v/>
      </c>
      <c r="K127" s="544"/>
      <c r="AF127" s="1632">
        <v>0</v>
      </c>
    </row>
    <row customHeight="1" ht="18.75" hidden="1">
      <c r="A128" s="2372"/>
      <c r="C128" s="1637" t="s">
        <v>606</v>
      </c>
      <c r="D128" s="1639"/>
      <c r="E128" s="547" t="str">
        <f>FHD_NUM_P_82</f>
        <v/>
      </c>
      <c r="F128" s="1881" t="str">
        <f>FHD_P_82</f>
        <v/>
      </c>
      <c r="G128" s="1879" t="s">
        <v>299</v>
      </c>
      <c r="H128" s="402"/>
      <c r="I128" s="402"/>
      <c r="J128" s="290" t="str">
        <f>FHD_NOTE_P_82</f>
        <v/>
      </c>
      <c r="K128" s="544"/>
      <c r="AF128" s="1632">
        <v>0</v>
      </c>
    </row>
    <row customHeight="1" ht="18.75" hidden="1">
      <c r="A129" s="2372"/>
      <c r="C129" s="1637" t="s">
        <v>606</v>
      </c>
      <c r="D129" s="1639"/>
      <c r="E129" s="547" t="str">
        <f>FHD_NUM_P_83</f>
        <v/>
      </c>
      <c r="F129" s="1525" t="str">
        <f>FHD_P_83</f>
        <v/>
      </c>
      <c r="G129" s="1879" t="s">
        <v>299</v>
      </c>
      <c r="H129" s="402"/>
      <c r="I129" s="402"/>
      <c r="J129" s="290" t="str">
        <f>FHD_NOTE_P_83</f>
        <v/>
      </c>
      <c r="K129" s="544"/>
      <c r="AF129" s="1632">
        <v>0</v>
      </c>
    </row>
    <row customHeight="1" ht="18.75" hidden="1">
      <c r="A130" s="2372"/>
      <c r="C130" s="1637" t="s">
        <v>606</v>
      </c>
      <c r="D130" s="1639"/>
      <c r="E130" s="547" t="str">
        <f>FHD_NUM_P_84</f>
        <v/>
      </c>
      <c r="F130" s="1525" t="str">
        <f>FHD_P_84</f>
        <v/>
      </c>
      <c r="G130" s="1879" t="s">
        <v>299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3D043-822B-685A-D838-0.8CE5601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620</v>
      </c>
      <c r="K10" s="522" t="s">
        <v>621</v>
      </c>
      <c r="L10" s="2128" t="s">
        <v>86</v>
      </c>
      <c r="M10" s="2128"/>
      <c r="N10" s="522" t="s">
        <v>622</v>
      </c>
      <c r="O10" s="522" t="s">
        <v>623</v>
      </c>
      <c r="P10" s="522" t="s">
        <v>624</v>
      </c>
      <c r="Q10" s="522" t="s">
        <v>625</v>
      </c>
      <c r="R10" s="522" t="s">
        <v>626</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628</v>
      </c>
      <c r="F17" s="2377"/>
      <c r="G17" s="2377"/>
      <c r="H17" s="2377"/>
      <c r="I17" s="2377"/>
      <c r="J17" s="2377"/>
      <c r="K17" s="2377"/>
      <c r="L17" s="2377"/>
      <c r="M17" s="2377"/>
      <c r="N17" s="2377"/>
      <c r="O17" s="2377"/>
      <c r="P17" s="2377"/>
      <c r="Q17" s="559">
        <f>SUMIF(T18:T19,"i",Q18:Q19)</f>
        <v>0</v>
      </c>
      <c r="R17" s="1018"/>
      <c r="S17" s="898" t="s">
        <v>629</v>
      </c>
      <c r="T17" s="718" t="s">
        <v>630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631</v>
      </c>
      <c r="F20" s="2377"/>
      <c r="G20" s="2377"/>
      <c r="H20" s="2377"/>
      <c r="I20" s="2377"/>
      <c r="J20" s="2377"/>
      <c r="K20" s="2377"/>
      <c r="L20" s="2377"/>
      <c r="M20" s="2377"/>
      <c r="N20" s="2377"/>
      <c r="O20" s="2377"/>
      <c r="P20" s="2377"/>
      <c r="Q20" s="559">
        <f>SUMIF(T21:T22,"i",Q21:Q22)</f>
        <v>0</v>
      </c>
      <c r="R20" s="1018"/>
      <c r="S20" s="710" t="s">
        <v>632</v>
      </c>
      <c r="T20" s="718" t="s">
        <v>630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13FF9-2A55-A73E-1A85-0.426D2B5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633</v>
      </c>
      <c r="C2" s="2054" t="s">
        <v>634</v>
      </c>
      <c r="D2" s="2053" t="s">
        <v>635</v>
      </c>
      <c r="E2" s="2057">
        <f>RIGHT(I2,LEN(I2)-SEARCH("#",SUBSTITUTE(I2,".","#",LEN(I2)-LEN(SUBSTITUTE(I2,".","")))))</f>
      </c>
      <c r="F2" s="2059">
        <f>J2</f>
        <v>0</v>
      </c>
      <c r="G2" s="1637"/>
      <c r="H2" s="2060"/>
      <c r="I2" s="2050"/>
      <c r="J2" s="541"/>
      <c r="K2" s="2020" t="s">
        <v>574</v>
      </c>
      <c r="L2" s="752"/>
      <c r="M2" s="752"/>
      <c r="N2" s="544"/>
      <c r="O2" s="1526" t="s">
        <v>575</v>
      </c>
      <c r="P2" s="544"/>
      <c r="Q2" s="1637"/>
      <c r="R2" s="1637"/>
      <c r="W2" s="1637"/>
      <c r="Z2" s="545"/>
      <c r="AF2" s="1633"/>
      <c r="AG2" s="1633"/>
      <c r="AH2" s="1633"/>
      <c r="AI2" s="1633"/>
      <c r="AJ2" s="1633"/>
      <c r="AK2" s="1367">
        <v>0</v>
      </c>
    </row>
    <row customHeight="1" ht="11.25" hidden="1">
      <c r="E3" s="2052" t="s">
        <v>636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637</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638</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639</v>
      </c>
      <c r="I11" s="712"/>
      <c r="J11" s="2368" t="s">
        <v>582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640</v>
      </c>
      <c r="I12" s="1663"/>
      <c r="J12" s="2368" t="s">
        <v>583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641</v>
      </c>
      <c r="F13" s="2051" t="s">
        <v>642</v>
      </c>
      <c r="I13" s="2370" t="s">
        <v>293</v>
      </c>
      <c r="J13" s="2371"/>
      <c r="K13" s="2371"/>
      <c r="L13" s="2028"/>
      <c r="M13" s="2068"/>
      <c r="O13" s="2128"/>
      <c r="AK13" s="1632">
        <v>11</v>
      </c>
    </row>
    <row customHeight="1" ht="24">
      <c r="I14" s="2021" t="s">
        <v>86</v>
      </c>
      <c r="J14" s="2021" t="s">
        <v>295</v>
      </c>
      <c r="K14" s="2021" t="s">
        <v>584</v>
      </c>
      <c r="L14" s="2061" t="s">
        <v>296</v>
      </c>
      <c r="M14" s="2062" t="s">
        <v>296</v>
      </c>
      <c r="O14" s="2128"/>
      <c r="AK14" s="1632">
        <v>23</v>
      </c>
    </row>
    <row customHeight="1" ht="24">
      <c r="A15" s="2055"/>
      <c r="B15" s="2054" t="s">
        <v>643</v>
      </c>
      <c r="C15" s="2054" t="s">
        <v>644</v>
      </c>
      <c r="D15" s="2053" t="s">
        <v>645</v>
      </c>
      <c r="E15" s="2057" t="s">
        <v>646</v>
      </c>
      <c r="F15" s="2057" t="s">
        <v>646</v>
      </c>
      <c r="G15" s="1637" t="s">
        <v>606</v>
      </c>
      <c r="H15" s="2022"/>
      <c r="I15" s="1631">
        <v>1</v>
      </c>
      <c r="J15" s="2023" t="s">
        <v>647</v>
      </c>
      <c r="K15" s="2021" t="s">
        <v>299</v>
      </c>
      <c r="L15" s="663"/>
      <c r="M15" s="819"/>
      <c r="N15" s="544" t="s">
        <v>648</v>
      </c>
      <c r="O15" s="1526" t="s">
        <v>649</v>
      </c>
      <c r="P15" s="544" t="s">
        <v>648</v>
      </c>
      <c r="AK15" s="1632">
        <v>23</v>
      </c>
    </row>
    <row customHeight="1" ht="35.699999999999996">
      <c r="A16" s="2055"/>
      <c r="B16" s="2054" t="s">
        <v>650</v>
      </c>
      <c r="C16" s="2054" t="s">
        <v>651</v>
      </c>
      <c r="D16" s="2053" t="s">
        <v>635</v>
      </c>
      <c r="E16" s="2057" t="s">
        <v>646</v>
      </c>
      <c r="F16" s="2057" t="s">
        <v>646</v>
      </c>
      <c r="H16" s="2022"/>
      <c r="I16" s="1630">
        <v>2</v>
      </c>
      <c r="J16" s="2064" t="s">
        <v>652</v>
      </c>
      <c r="K16" s="2063" t="s">
        <v>574</v>
      </c>
      <c r="L16" s="2069"/>
      <c r="M16" s="1677"/>
      <c r="N16" s="544" t="s">
        <v>648</v>
      </c>
      <c r="O16" s="1526" t="s">
        <v>653</v>
      </c>
      <c r="P16" s="544" t="s">
        <v>648</v>
      </c>
      <c r="AK16" s="1632">
        <v>34</v>
      </c>
    </row>
    <row s="1643" customFormat="1" customHeight="1" ht="17.25" hidden="1">
      <c r="A17" s="1168"/>
      <c r="B17" s="1168"/>
      <c r="C17" s="1168"/>
      <c r="D17" s="1168"/>
      <c r="E17" s="1168"/>
      <c r="H17" s="1325"/>
      <c r="I17" s="1014" t="s">
        <v>654</v>
      </c>
      <c r="J17" s="992"/>
      <c r="K17" s="1014"/>
      <c r="L17" s="993"/>
      <c r="M17" s="993"/>
      <c r="O17" s="1386"/>
      <c r="AK17" s="1637">
        <v>1</v>
      </c>
    </row>
    <row s="1367" customFormat="1" customHeight="1" ht="24">
      <c r="A18" s="988"/>
      <c r="B18" s="988"/>
      <c r="C18" s="988"/>
      <c r="D18" s="988"/>
      <c r="E18" s="988"/>
      <c r="G18" s="1637"/>
      <c r="H18" s="1634"/>
      <c r="I18" s="571"/>
      <c r="J18" s="572" t="s">
        <v>604</v>
      </c>
      <c r="K18" s="573"/>
      <c r="L18" s="2071"/>
      <c r="M18" s="574"/>
      <c r="N18" s="544"/>
      <c r="O18" s="1526" t="s">
        <v>605</v>
      </c>
      <c r="P18" s="544"/>
      <c r="Q18" s="1637"/>
      <c r="R18" s="1637"/>
      <c r="W18" s="1637"/>
      <c r="Z18" s="545"/>
      <c r="AF18" s="1633"/>
      <c r="AG18" s="1633"/>
      <c r="AH18" s="1633"/>
      <c r="AI18" s="1633"/>
      <c r="AJ18" s="1633"/>
      <c r="AK18" s="1367">
        <v>23</v>
      </c>
    </row>
    <row customHeight="1" ht="19.95">
      <c r="A19" s="2055"/>
      <c r="B19" s="2054" t="s">
        <v>655</v>
      </c>
      <c r="C19" s="2054" t="s">
        <v>656</v>
      </c>
      <c r="D19" s="2053" t="s">
        <v>635</v>
      </c>
      <c r="E19" s="2057" t="s">
        <v>646</v>
      </c>
      <c r="F19" s="2057" t="s">
        <v>646</v>
      </c>
      <c r="H19" s="2022"/>
      <c r="I19" s="1665">
        <v>3</v>
      </c>
      <c r="J19" s="2023" t="s">
        <v>656</v>
      </c>
      <c r="K19" s="2019" t="s">
        <v>574</v>
      </c>
      <c r="L19" s="728"/>
      <c r="M19" s="558"/>
      <c r="N19" s="544"/>
      <c r="O19" s="1526" t="s">
        <v>657</v>
      </c>
      <c r="P19" s="544"/>
      <c r="AK19" s="1632">
        <v>19</v>
      </c>
    </row>
    <row customHeight="1" ht="77.7">
      <c r="A20" s="2055"/>
      <c r="B20" s="2054" t="s">
        <v>658</v>
      </c>
      <c r="C20" s="2054" t="s">
        <v>659</v>
      </c>
      <c r="D20" s="2053" t="s">
        <v>635</v>
      </c>
      <c r="E20" s="2057" t="s">
        <v>646</v>
      </c>
      <c r="F20" s="2057" t="s">
        <v>646</v>
      </c>
      <c r="H20" s="2022"/>
      <c r="I20" s="1665">
        <v>4</v>
      </c>
      <c r="J20" s="2023" t="s">
        <v>660</v>
      </c>
      <c r="K20" s="2019" t="s">
        <v>601</v>
      </c>
      <c r="L20" s="728"/>
      <c r="M20" s="558"/>
      <c r="N20" s="544"/>
      <c r="O20" s="1526"/>
      <c r="P20" s="544"/>
      <c r="AK20" s="1632">
        <v>74</v>
      </c>
    </row>
    <row customHeight="1" ht="35.699999999999996">
      <c r="A21" s="2055"/>
      <c r="B21" s="2054" t="s">
        <v>661</v>
      </c>
      <c r="C21" s="2054" t="s">
        <v>662</v>
      </c>
      <c r="D21" s="2053" t="s">
        <v>635</v>
      </c>
      <c r="E21" s="2057" t="s">
        <v>646</v>
      </c>
      <c r="F21" s="2057" t="s">
        <v>646</v>
      </c>
      <c r="H21" s="2022"/>
      <c r="I21" s="1665">
        <v>5</v>
      </c>
      <c r="J21" s="2023" t="s">
        <v>663</v>
      </c>
      <c r="K21" s="2019" t="s">
        <v>601</v>
      </c>
      <c r="L21" s="728"/>
      <c r="M21" s="558"/>
      <c r="N21" s="544"/>
      <c r="O21" s="1526" t="s">
        <v>657</v>
      </c>
      <c r="P21" s="544"/>
      <c r="AK21" s="1632">
        <v>34</v>
      </c>
    </row>
    <row customHeight="1" ht="48.29999999999999">
      <c r="A22" s="2055"/>
      <c r="B22" s="2054" t="s">
        <v>664</v>
      </c>
      <c r="C22" s="2054" t="s">
        <v>665</v>
      </c>
      <c r="D22" s="2053" t="s">
        <v>635</v>
      </c>
      <c r="E22" s="2057" t="s">
        <v>646</v>
      </c>
      <c r="F22" s="2057" t="s">
        <v>646</v>
      </c>
      <c r="H22" s="2022"/>
      <c r="I22" s="1665">
        <v>6</v>
      </c>
      <c r="J22" s="2023" t="s">
        <v>666</v>
      </c>
      <c r="K22" s="2019" t="s">
        <v>601</v>
      </c>
      <c r="L22" s="728"/>
      <c r="M22" s="558"/>
      <c r="N22" s="544"/>
      <c r="O22" s="1526" t="s">
        <v>667</v>
      </c>
      <c r="P22" s="544"/>
      <c r="AK22" s="1632">
        <v>46</v>
      </c>
    </row>
    <row customHeight="1" ht="19.95">
      <c r="A23" s="2055"/>
      <c r="B23" s="2054" t="s">
        <v>668</v>
      </c>
      <c r="C23" s="2054" t="s">
        <v>669</v>
      </c>
      <c r="D23" s="2053" t="s">
        <v>635</v>
      </c>
      <c r="E23" s="2057" t="s">
        <v>646</v>
      </c>
      <c r="F23" s="2057" t="s">
        <v>646</v>
      </c>
      <c r="H23" s="2022"/>
      <c r="I23" s="1665" t="s">
        <v>670</v>
      </c>
      <c r="J23" s="1525" t="s">
        <v>671</v>
      </c>
      <c r="K23" s="2019" t="s">
        <v>601</v>
      </c>
      <c r="L23" s="728"/>
      <c r="M23" s="558"/>
      <c r="N23" s="544"/>
      <c r="O23" s="1526" t="s">
        <v>657</v>
      </c>
      <c r="P23" s="544"/>
      <c r="AK23" s="1632">
        <v>19</v>
      </c>
    </row>
    <row customHeight="1" ht="19.95">
      <c r="A24" s="2055"/>
      <c r="B24" s="2054" t="s">
        <v>672</v>
      </c>
      <c r="C24" s="2054" t="s">
        <v>673</v>
      </c>
      <c r="D24" s="2053" t="s">
        <v>635</v>
      </c>
      <c r="E24" s="2057" t="s">
        <v>646</v>
      </c>
      <c r="F24" s="2057" t="s">
        <v>646</v>
      </c>
      <c r="H24" s="2022"/>
      <c r="I24" s="1665" t="s">
        <v>674</v>
      </c>
      <c r="J24" s="1525" t="s">
        <v>675</v>
      </c>
      <c r="K24" s="2019" t="s">
        <v>601</v>
      </c>
      <c r="L24" s="728"/>
      <c r="M24" s="558"/>
      <c r="N24" s="544"/>
      <c r="O24" s="1526"/>
      <c r="P24" s="544"/>
      <c r="AK24" s="1632">
        <v>19</v>
      </c>
    </row>
    <row customHeight="1" ht="24">
      <c r="A25" s="2055"/>
      <c r="B25" s="2054" t="s">
        <v>676</v>
      </c>
      <c r="C25" s="2054" t="s">
        <v>677</v>
      </c>
      <c r="D25" s="2053" t="s">
        <v>635</v>
      </c>
      <c r="E25" s="2057" t="s">
        <v>646</v>
      </c>
      <c r="F25" s="2057" t="s">
        <v>646</v>
      </c>
      <c r="H25" s="2022"/>
      <c r="I25" s="1665" t="s">
        <v>678</v>
      </c>
      <c r="J25" s="1525" t="s">
        <v>679</v>
      </c>
      <c r="K25" s="2019" t="s">
        <v>601</v>
      </c>
      <c r="L25" s="728"/>
      <c r="M25" s="558"/>
      <c r="N25" s="544"/>
      <c r="O25" s="1526"/>
      <c r="P25" s="544"/>
      <c r="AK25" s="1632">
        <v>23</v>
      </c>
    </row>
    <row customHeight="1" ht="24">
      <c r="A26" s="2055"/>
      <c r="B26" s="2054" t="s">
        <v>680</v>
      </c>
      <c r="C26" s="2054" t="s">
        <v>681</v>
      </c>
      <c r="D26" s="2053" t="s">
        <v>635</v>
      </c>
      <c r="E26" s="2057" t="s">
        <v>646</v>
      </c>
      <c r="F26" s="2057" t="s">
        <v>646</v>
      </c>
      <c r="H26" s="2022"/>
      <c r="I26" s="1665">
        <v>7</v>
      </c>
      <c r="J26" s="2023" t="s">
        <v>681</v>
      </c>
      <c r="K26" s="2019" t="s">
        <v>682</v>
      </c>
      <c r="L26" s="728"/>
      <c r="M26" s="558"/>
      <c r="N26" s="544"/>
      <c r="O26" s="1526"/>
      <c r="P26" s="544"/>
      <c r="AK26" s="1632">
        <v>23</v>
      </c>
    </row>
    <row customHeight="1" ht="24">
      <c r="A27" s="2055"/>
      <c r="B27" s="2054" t="s">
        <v>683</v>
      </c>
      <c r="C27" s="2054" t="s">
        <v>684</v>
      </c>
      <c r="D27" s="2053" t="s">
        <v>635</v>
      </c>
      <c r="E27" s="2057" t="s">
        <v>646</v>
      </c>
      <c r="F27" s="2057" t="s">
        <v>646</v>
      </c>
      <c r="H27" s="2022"/>
      <c r="I27" s="1665">
        <v>8</v>
      </c>
      <c r="J27" s="2023" t="s">
        <v>684</v>
      </c>
      <c r="K27" s="2019" t="s">
        <v>607</v>
      </c>
      <c r="L27" s="728"/>
      <c r="M27" s="558"/>
      <c r="N27" s="544"/>
      <c r="O27" s="1526"/>
      <c r="P27" s="544"/>
      <c r="AK27" s="1632">
        <v>23</v>
      </c>
    </row>
    <row customHeight="1" ht="35.699999999999996">
      <c r="A28" s="2055"/>
      <c r="B28" s="2054" t="s">
        <v>685</v>
      </c>
      <c r="C28" s="2054" t="s">
        <v>686</v>
      </c>
      <c r="D28" s="2053" t="s">
        <v>635</v>
      </c>
      <c r="E28" s="2057" t="s">
        <v>646</v>
      </c>
      <c r="F28" s="2057" t="s">
        <v>646</v>
      </c>
      <c r="H28" s="2022"/>
      <c r="I28" s="1676">
        <v>9</v>
      </c>
      <c r="J28" s="2023" t="s">
        <v>687</v>
      </c>
      <c r="K28" s="2019" t="s">
        <v>578</v>
      </c>
      <c r="L28" s="728"/>
      <c r="M28" s="558"/>
      <c r="N28" s="544"/>
      <c r="O28" s="1526"/>
      <c r="P28" s="544"/>
      <c r="AK28" s="1632">
        <v>34</v>
      </c>
    </row>
    <row customHeight="1" ht="35.699999999999996">
      <c r="A29" s="2055"/>
      <c r="B29" s="2054" t="s">
        <v>688</v>
      </c>
      <c r="C29" s="2054" t="s">
        <v>689</v>
      </c>
      <c r="D29" s="2053" t="s">
        <v>635</v>
      </c>
      <c r="E29" s="2057" t="s">
        <v>646</v>
      </c>
      <c r="F29" s="2057" t="s">
        <v>646</v>
      </c>
      <c r="H29" s="2022"/>
      <c r="I29" s="1676">
        <v>10</v>
      </c>
      <c r="J29" s="2023" t="s">
        <v>690</v>
      </c>
      <c r="K29" s="2019" t="s">
        <v>578</v>
      </c>
      <c r="L29" s="728"/>
      <c r="M29" s="558"/>
      <c r="N29" s="544"/>
      <c r="O29" s="1526"/>
      <c r="P29" s="544"/>
      <c r="AK29" s="1632">
        <v>34</v>
      </c>
    </row>
    <row customHeight="1" ht="24">
      <c r="A30" s="2055"/>
      <c r="B30" s="2054" t="s">
        <v>691</v>
      </c>
      <c r="C30" s="2054" t="s">
        <v>692</v>
      </c>
      <c r="D30" s="2053" t="s">
        <v>635</v>
      </c>
      <c r="E30" s="2057" t="s">
        <v>646</v>
      </c>
      <c r="F30" s="2057" t="s">
        <v>646</v>
      </c>
      <c r="H30" s="2022"/>
      <c r="I30" s="1676">
        <v>11</v>
      </c>
      <c r="J30" s="2023" t="s">
        <v>692</v>
      </c>
      <c r="K30" s="2019" t="s">
        <v>608</v>
      </c>
      <c r="L30" s="2070"/>
      <c r="M30" s="1622"/>
      <c r="N30" s="544"/>
      <c r="O30" s="1526"/>
      <c r="P30" s="544"/>
      <c r="AK30" s="1632">
        <v>23</v>
      </c>
    </row>
    <row customHeight="1" ht="24">
      <c r="A31" s="2055"/>
      <c r="B31" s="2054" t="s">
        <v>693</v>
      </c>
      <c r="C31" s="2054" t="s">
        <v>694</v>
      </c>
      <c r="D31" s="2053" t="s">
        <v>635</v>
      </c>
      <c r="E31" s="2057" t="s">
        <v>646</v>
      </c>
      <c r="F31" s="2057" t="s">
        <v>646</v>
      </c>
      <c r="H31" s="2022"/>
      <c r="I31" s="1676">
        <v>12</v>
      </c>
      <c r="J31" s="2023" t="s">
        <v>694</v>
      </c>
      <c r="K31" s="2019" t="s">
        <v>608</v>
      </c>
      <c r="L31" s="2070"/>
      <c r="M31" s="1622"/>
      <c r="N31" s="544"/>
      <c r="O31" s="1526"/>
      <c r="P31" s="544"/>
      <c r="AK31" s="1632">
        <v>23</v>
      </c>
    </row>
    <row customHeight="1" ht="48.29999999999999">
      <c r="A32" s="2055"/>
      <c r="B32" s="2054" t="s">
        <v>695</v>
      </c>
      <c r="C32" s="2054" t="s">
        <v>696</v>
      </c>
      <c r="D32" s="2053" t="s">
        <v>635</v>
      </c>
      <c r="E32" s="2057" t="s">
        <v>646</v>
      </c>
      <c r="F32" s="2057" t="s">
        <v>646</v>
      </c>
      <c r="H32" s="2022"/>
      <c r="I32" s="1676">
        <v>13</v>
      </c>
      <c r="J32" s="2023" t="s">
        <v>697</v>
      </c>
      <c r="K32" s="2019" t="s">
        <v>618</v>
      </c>
      <c r="L32" s="728"/>
      <c r="M32" s="558"/>
      <c r="N32" s="544"/>
      <c r="O32" s="1526" t="s">
        <v>657</v>
      </c>
      <c r="P32" s="544"/>
      <c r="AK32" s="1632">
        <v>46</v>
      </c>
    </row>
    <row s="1367" customFormat="1" customHeight="1" ht="48.29999999999999">
      <c r="A33" s="2055"/>
      <c r="B33" s="2054" t="s">
        <v>698</v>
      </c>
      <c r="C33" s="2054" t="s">
        <v>699</v>
      </c>
      <c r="D33" s="2053" t="s">
        <v>635</v>
      </c>
      <c r="E33" s="2057" t="s">
        <v>646</v>
      </c>
      <c r="F33" s="2057" t="s">
        <v>646</v>
      </c>
      <c r="G33" s="1637"/>
      <c r="H33" s="2022"/>
      <c r="I33" s="1676">
        <v>14</v>
      </c>
      <c r="J33" s="2035" t="s">
        <v>700</v>
      </c>
      <c r="K33" s="2024" t="s">
        <v>701</v>
      </c>
      <c r="L33" s="728"/>
      <c r="M33" s="558"/>
      <c r="N33" s="544"/>
      <c r="O33" s="1526" t="s">
        <v>657</v>
      </c>
      <c r="P33" s="544"/>
      <c r="Q33" s="1637"/>
      <c r="R33" s="1637"/>
      <c r="W33" s="1637"/>
      <c r="Z33" s="545"/>
      <c r="AF33" s="1633"/>
      <c r="AG33" s="1633"/>
      <c r="AH33" s="1633"/>
      <c r="AI33" s="1633"/>
      <c r="AJ33" s="1633"/>
      <c r="AK33" s="1367">
        <v>46</v>
      </c>
    </row>
    <row customHeight="1" ht="108">
      <c r="A34" s="2055"/>
      <c r="B34" s="2054" t="s">
        <v>702</v>
      </c>
      <c r="C34" s="2054" t="s">
        <v>703</v>
      </c>
      <c r="D34" s="2053" t="s">
        <v>645</v>
      </c>
      <c r="E34" s="2057" t="s">
        <v>646</v>
      </c>
      <c r="F34" s="2057" t="s">
        <v>646</v>
      </c>
      <c r="G34" s="1637" t="s">
        <v>606</v>
      </c>
      <c r="H34" s="2022"/>
      <c r="I34" s="2033">
        <v>15</v>
      </c>
      <c r="J34" s="2034" t="s">
        <v>704</v>
      </c>
      <c r="K34" s="2019" t="s">
        <v>299</v>
      </c>
      <c r="L34" s="386"/>
      <c r="M34" s="1165"/>
      <c r="N34" s="544"/>
      <c r="O34" s="1526" t="s">
        <v>649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1D91-B4D6-E42B-A37B-0.F22DFD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705</v>
      </c>
      <c r="C2" s="2054" t="s">
        <v>706</v>
      </c>
      <c r="D2" s="2053" t="s">
        <v>645</v>
      </c>
      <c r="E2" s="2059">
        <f>I2-3</f>
        <v>-3</v>
      </c>
      <c r="F2" s="2059">
        <f>J2</f>
        <v>0</v>
      </c>
      <c r="H2" s="1731" t="s">
        <v>355</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707</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636</v>
      </c>
      <c r="F9" s="2052" t="s">
        <v>642</v>
      </c>
      <c r="H9" s="377"/>
      <c r="I9" s="2026" t="s">
        <v>86</v>
      </c>
      <c r="J9" s="2027" t="s">
        <v>295</v>
      </c>
      <c r="K9" s="2065" t="s">
        <v>584</v>
      </c>
      <c r="L9" s="2066" t="s">
        <v>296</v>
      </c>
      <c r="M9" s="2390"/>
      <c r="W9" s="1632">
        <v>34</v>
      </c>
    </row>
    <row customHeight="1" ht="35.699999999999996">
      <c r="B10" s="2054" t="s">
        <v>708</v>
      </c>
      <c r="C10" s="2054" t="s">
        <v>709</v>
      </c>
      <c r="D10" s="2053" t="s">
        <v>645</v>
      </c>
      <c r="E10" s="2057" t="s">
        <v>646</v>
      </c>
      <c r="F10" s="2057" t="s">
        <v>646</v>
      </c>
      <c r="H10" s="377"/>
      <c r="I10" s="2025" t="s">
        <v>104</v>
      </c>
      <c r="J10" s="1887" t="s">
        <v>710</v>
      </c>
      <c r="K10" s="2019" t="s">
        <v>299</v>
      </c>
      <c r="L10" s="819"/>
      <c r="M10" s="298" t="s">
        <v>711</v>
      </c>
      <c r="W10" s="1632">
        <v>34</v>
      </c>
    </row>
    <row customHeight="1" ht="50.25">
      <c r="B11" s="2054" t="s">
        <v>712</v>
      </c>
      <c r="C11" s="2054" t="s">
        <v>713</v>
      </c>
      <c r="D11" s="2053" t="s">
        <v>645</v>
      </c>
      <c r="E11" s="2057" t="s">
        <v>646</v>
      </c>
      <c r="F11" s="2057" t="s">
        <v>646</v>
      </c>
      <c r="H11" s="377"/>
      <c r="I11" s="2025" t="s">
        <v>105</v>
      </c>
      <c r="J11" s="1887" t="s">
        <v>714</v>
      </c>
      <c r="K11" s="2019" t="s">
        <v>299</v>
      </c>
      <c r="L11" s="819"/>
      <c r="M11" s="298" t="s">
        <v>711</v>
      </c>
      <c r="W11" s="1632">
        <v>48</v>
      </c>
    </row>
    <row customHeight="1" ht="48.29999999999999">
      <c r="B12" s="2054" t="s">
        <v>715</v>
      </c>
      <c r="C12" s="2054" t="s">
        <v>716</v>
      </c>
      <c r="D12" s="2053" t="s">
        <v>645</v>
      </c>
      <c r="E12" s="2057" t="s">
        <v>646</v>
      </c>
      <c r="F12" s="2057" t="s">
        <v>646</v>
      </c>
      <c r="H12" s="1689"/>
      <c r="I12" s="2025" t="s">
        <v>88</v>
      </c>
      <c r="J12" s="2032" t="s">
        <v>717</v>
      </c>
      <c r="K12" s="2019" t="s">
        <v>299</v>
      </c>
      <c r="L12" s="819"/>
      <c r="M12" s="298" t="s">
        <v>718</v>
      </c>
      <c r="N12" s="1625"/>
      <c r="P12" s="1632"/>
      <c r="W12" s="1632">
        <v>46</v>
      </c>
    </row>
    <row customHeight="1" ht="14.699999999999998">
      <c r="E13" s="344"/>
      <c r="H13" s="377"/>
      <c r="I13" s="348"/>
      <c r="J13" s="652" t="s">
        <v>719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58B5B-050F-0D88-1048-0.091894F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570</v>
      </c>
      <c r="H2" s="542"/>
      <c r="I2" s="542"/>
      <c r="J2" s="543" t="s">
        <v>720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721</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584</v>
      </c>
      <c r="H14" s="1635" t="s">
        <v>296</v>
      </c>
      <c r="I14" s="1635" t="s">
        <v>296</v>
      </c>
      <c r="J14" s="2128"/>
      <c r="AF14" s="1632">
        <v>23</v>
      </c>
    </row>
    <row customHeight="1" ht="19.95">
      <c r="D15" s="1639"/>
      <c r="E15" s="1631" t="s">
        <v>104</v>
      </c>
      <c r="F15" s="708" t="s">
        <v>722</v>
      </c>
      <c r="G15" s="1647" t="s">
        <v>570</v>
      </c>
      <c r="H15" s="558"/>
      <c r="I15" s="558"/>
      <c r="J15" s="290" t="s">
        <v>723</v>
      </c>
      <c r="K15" s="544" t="s">
        <v>648</v>
      </c>
      <c r="AF15" s="1632">
        <v>19</v>
      </c>
    </row>
    <row customHeight="1" ht="35.699999999999996">
      <c r="D16" s="1639"/>
      <c r="E16" s="1631" t="s">
        <v>105</v>
      </c>
      <c r="F16" s="708" t="s">
        <v>724</v>
      </c>
      <c r="G16" s="1647" t="s">
        <v>570</v>
      </c>
      <c r="H16" s="559">
        <f>SUM(H17,H20:H32)</f>
        <v>0</v>
      </c>
      <c r="I16" s="559">
        <f>SUM(I17,I20,I23,I26,I29:I32)</f>
        <v>0</v>
      </c>
      <c r="J16" s="290" t="s">
        <v>725</v>
      </c>
      <c r="K16" s="544" t="s">
        <v>648</v>
      </c>
      <c r="AF16" s="1632">
        <v>34</v>
      </c>
    </row>
    <row customHeight="1" ht="19.95">
      <c r="D17" s="1639"/>
      <c r="E17" s="1665" t="s">
        <v>726</v>
      </c>
      <c r="F17" s="955" t="s">
        <v>727</v>
      </c>
      <c r="G17" s="1644" t="s">
        <v>570</v>
      </c>
      <c r="H17" s="558"/>
      <c r="I17" s="558"/>
      <c r="J17" s="290" t="s">
        <v>728</v>
      </c>
      <c r="K17" s="544"/>
      <c r="AF17" s="1632">
        <v>19</v>
      </c>
    </row>
    <row customHeight="1" ht="24">
      <c r="D18" s="1639"/>
      <c r="E18" s="1665" t="s">
        <v>729</v>
      </c>
      <c r="F18" s="1651" t="s">
        <v>730</v>
      </c>
      <c r="G18" s="1644" t="s">
        <v>570</v>
      </c>
      <c r="H18" s="558"/>
      <c r="I18" s="558"/>
      <c r="J18" s="290" t="s">
        <v>731</v>
      </c>
      <c r="K18" s="544"/>
      <c r="AF18" s="1632">
        <v>23</v>
      </c>
    </row>
    <row customHeight="1" ht="35.699999999999996">
      <c r="D19" s="1639"/>
      <c r="E19" s="1665" t="s">
        <v>732</v>
      </c>
      <c r="F19" s="1651" t="s">
        <v>733</v>
      </c>
      <c r="G19" s="1644" t="s">
        <v>570</v>
      </c>
      <c r="H19" s="558"/>
      <c r="I19" s="558"/>
      <c r="J19" s="290"/>
      <c r="K19" s="544"/>
      <c r="AF19" s="1632">
        <v>34</v>
      </c>
    </row>
    <row customHeight="1" ht="19.95">
      <c r="D20" s="1639"/>
      <c r="E20" s="1665" t="s">
        <v>301</v>
      </c>
      <c r="F20" s="955" t="s">
        <v>734</v>
      </c>
      <c r="G20" s="1644" t="s">
        <v>570</v>
      </c>
      <c r="H20" s="558"/>
      <c r="I20" s="558"/>
      <c r="J20" s="290" t="s">
        <v>735</v>
      </c>
      <c r="K20" s="544"/>
      <c r="AF20" s="1632">
        <v>19</v>
      </c>
    </row>
    <row customHeight="1" ht="19.95">
      <c r="D21" s="1639"/>
      <c r="E21" s="1665" t="s">
        <v>736</v>
      </c>
      <c r="F21" s="1651" t="s">
        <v>737</v>
      </c>
      <c r="G21" s="1644" t="s">
        <v>570</v>
      </c>
      <c r="H21" s="558"/>
      <c r="I21" s="558"/>
      <c r="J21" s="290"/>
      <c r="K21" s="544"/>
      <c r="AF21" s="1632">
        <v>19</v>
      </c>
    </row>
    <row customHeight="1" ht="19.95">
      <c r="D22" s="1639"/>
      <c r="E22" s="1665" t="s">
        <v>738</v>
      </c>
      <c r="F22" s="1651" t="s">
        <v>739</v>
      </c>
      <c r="G22" s="1644" t="s">
        <v>570</v>
      </c>
      <c r="H22" s="558"/>
      <c r="I22" s="558"/>
      <c r="J22" s="290"/>
      <c r="K22" s="544"/>
      <c r="AF22" s="1632">
        <v>19</v>
      </c>
    </row>
    <row customHeight="1" ht="24">
      <c r="D23" s="1639"/>
      <c r="E23" s="1665" t="s">
        <v>304</v>
      </c>
      <c r="F23" s="955" t="s">
        <v>740</v>
      </c>
      <c r="G23" s="1644" t="s">
        <v>570</v>
      </c>
      <c r="H23" s="558"/>
      <c r="I23" s="558"/>
      <c r="J23" s="290" t="s">
        <v>741</v>
      </c>
      <c r="K23" s="544"/>
      <c r="AF23" s="1632">
        <v>23</v>
      </c>
    </row>
    <row customHeight="1" ht="19.95">
      <c r="D24" s="1639"/>
      <c r="E24" s="1665" t="s">
        <v>742</v>
      </c>
      <c r="F24" s="1651" t="s">
        <v>743</v>
      </c>
      <c r="G24" s="1644" t="s">
        <v>570</v>
      </c>
      <c r="H24" s="558"/>
      <c r="I24" s="558"/>
      <c r="J24" s="290"/>
      <c r="K24" s="544"/>
      <c r="AF24" s="1632">
        <v>19</v>
      </c>
    </row>
    <row customHeight="1" ht="35.699999999999996">
      <c r="D25" s="1639"/>
      <c r="E25" s="1665" t="s">
        <v>744</v>
      </c>
      <c r="F25" s="1651" t="s">
        <v>745</v>
      </c>
      <c r="G25" s="1644" t="s">
        <v>570</v>
      </c>
      <c r="H25" s="558"/>
      <c r="I25" s="558"/>
      <c r="J25" s="290"/>
      <c r="K25" s="544"/>
      <c r="AF25" s="1632">
        <v>34</v>
      </c>
    </row>
    <row customHeight="1" ht="24">
      <c r="D26" s="1639"/>
      <c r="E26" s="1665" t="s">
        <v>746</v>
      </c>
      <c r="F26" s="955" t="s">
        <v>747</v>
      </c>
      <c r="G26" s="1644" t="s">
        <v>570</v>
      </c>
      <c r="H26" s="558"/>
      <c r="I26" s="558"/>
      <c r="J26" s="290" t="s">
        <v>748</v>
      </c>
      <c r="K26" s="544"/>
      <c r="AF26" s="1632">
        <v>23</v>
      </c>
    </row>
    <row customHeight="1" ht="19.95">
      <c r="D27" s="1639"/>
      <c r="E27" s="1676" t="s">
        <v>749</v>
      </c>
      <c r="F27" s="1651" t="s">
        <v>750</v>
      </c>
      <c r="G27" s="1655" t="s">
        <v>570</v>
      </c>
      <c r="H27" s="1677"/>
      <c r="I27" s="1677"/>
      <c r="J27" s="290"/>
      <c r="K27" s="544"/>
      <c r="AF27" s="1632">
        <v>19</v>
      </c>
    </row>
    <row customHeight="1" ht="19.95">
      <c r="D28" s="1639"/>
      <c r="E28" s="1676" t="s">
        <v>751</v>
      </c>
      <c r="F28" s="1651" t="s">
        <v>752</v>
      </c>
      <c r="G28" s="1655" t="s">
        <v>570</v>
      </c>
      <c r="H28" s="1677"/>
      <c r="I28" s="1677"/>
      <c r="J28" s="290"/>
      <c r="K28" s="544"/>
      <c r="AF28" s="1632">
        <v>19</v>
      </c>
    </row>
    <row customHeight="1" ht="19.95">
      <c r="D29" s="1639"/>
      <c r="E29" s="1676" t="s">
        <v>753</v>
      </c>
      <c r="F29" s="955" t="s">
        <v>754</v>
      </c>
      <c r="G29" s="1655" t="s">
        <v>570</v>
      </c>
      <c r="H29" s="1677"/>
      <c r="I29" s="1677"/>
      <c r="J29" s="290"/>
      <c r="K29" s="544"/>
      <c r="AF29" s="1632">
        <v>19</v>
      </c>
    </row>
    <row customHeight="1" ht="19.95">
      <c r="D30" s="1639"/>
      <c r="E30" s="1676" t="s">
        <v>755</v>
      </c>
      <c r="F30" s="955" t="s">
        <v>756</v>
      </c>
      <c r="G30" s="1655" t="s">
        <v>570</v>
      </c>
      <c r="H30" s="1677"/>
      <c r="I30" s="1677"/>
      <c r="J30" s="290"/>
      <c r="K30" s="544"/>
      <c r="AF30" s="1632">
        <v>19</v>
      </c>
    </row>
    <row customHeight="1" ht="19.95">
      <c r="D31" s="1639"/>
      <c r="E31" s="1676" t="s">
        <v>757</v>
      </c>
      <c r="F31" s="955" t="s">
        <v>758</v>
      </c>
      <c r="G31" s="1655" t="s">
        <v>570</v>
      </c>
      <c r="H31" s="1677"/>
      <c r="I31" s="1677"/>
      <c r="J31" s="290"/>
      <c r="K31" s="544"/>
      <c r="AF31" s="1632">
        <v>19</v>
      </c>
    </row>
    <row s="1367" customFormat="1" customHeight="1" ht="35.699999999999996">
      <c r="A32" s="988"/>
      <c r="C32" s="1637"/>
      <c r="D32" s="1639"/>
      <c r="E32" s="1676" t="s">
        <v>759</v>
      </c>
      <c r="F32" s="955" t="s">
        <v>760</v>
      </c>
      <c r="G32" s="1645" t="s">
        <v>570</v>
      </c>
      <c r="H32" s="580">
        <f>SUM(H33:H34)</f>
        <v>0</v>
      </c>
      <c r="I32" s="580">
        <f>SUM(I33:I34)</f>
        <v>0</v>
      </c>
      <c r="J32" s="290" t="s">
        <v>761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595</v>
      </c>
      <c r="G34" s="573"/>
      <c r="H34" s="574"/>
      <c r="I34" s="574"/>
      <c r="J34" s="302" t="s">
        <v>762</v>
      </c>
      <c r="K34" s="544"/>
      <c r="L34" s="1637"/>
      <c r="M34" s="1637"/>
      <c r="R34" s="1637"/>
      <c r="U34" s="545"/>
      <c r="AA34" s="1633"/>
      <c r="AB34" s="1633"/>
      <c r="AC34" s="1633"/>
      <c r="AD34" s="1633"/>
      <c r="AE34" s="1633"/>
      <c r="AF34" s="1161">
        <v>19</v>
      </c>
    </row>
    <row customHeight="1" ht="60">
      <c r="D35" s="1639"/>
      <c r="E35" s="1676" t="s">
        <v>763</v>
      </c>
      <c r="F35" s="955" t="s">
        <v>764</v>
      </c>
      <c r="G35" s="1655" t="s">
        <v>570</v>
      </c>
      <c r="H35" s="1677"/>
      <c r="I35" s="1677"/>
      <c r="J35" s="290" t="s">
        <v>765</v>
      </c>
      <c r="K35" s="544"/>
      <c r="AF35" s="1632">
        <v>57</v>
      </c>
    </row>
    <row s="1367" customFormat="1" customHeight="1" ht="24">
      <c r="A36" s="990" t="s">
        <v>596</v>
      </c>
      <c r="C36" s="1637"/>
      <c r="D36" s="1639"/>
      <c r="E36" s="1665" t="s">
        <v>88</v>
      </c>
      <c r="F36" s="708" t="s">
        <v>766</v>
      </c>
      <c r="G36" s="1644" t="s">
        <v>570</v>
      </c>
      <c r="H36" s="558"/>
      <c r="I36" s="558"/>
      <c r="J36" s="290" t="s">
        <v>767</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768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769</v>
      </c>
      <c r="G38" s="1644" t="s">
        <v>570</v>
      </c>
      <c r="H38" s="558"/>
      <c r="I38" s="558"/>
      <c r="J38" s="290" t="s">
        <v>770</v>
      </c>
      <c r="K38" s="544"/>
      <c r="L38" s="1637"/>
      <c r="M38" s="1637"/>
      <c r="R38" s="1637"/>
      <c r="U38" s="545"/>
      <c r="AA38" s="1633"/>
      <c r="AB38" s="1633"/>
      <c r="AC38" s="1633"/>
      <c r="AD38" s="1633"/>
      <c r="AE38" s="1633"/>
      <c r="AF38" s="1161">
        <v>19</v>
      </c>
    </row>
    <row s="1367" customFormat="1" customHeight="1" ht="24">
      <c r="A39" s="988"/>
      <c r="C39" s="1637"/>
      <c r="D39" s="576"/>
      <c r="E39" s="1665" t="s">
        <v>771</v>
      </c>
      <c r="F39" s="955" t="s">
        <v>772</v>
      </c>
      <c r="G39" s="1655" t="s">
        <v>570</v>
      </c>
      <c r="H39" s="558"/>
      <c r="I39" s="558"/>
      <c r="J39" s="290" t="s">
        <v>773</v>
      </c>
      <c r="K39" s="544"/>
      <c r="L39" s="1637"/>
      <c r="M39" s="1637"/>
      <c r="R39" s="1637"/>
      <c r="U39" s="545"/>
      <c r="AA39" s="1633"/>
      <c r="AB39" s="1633"/>
      <c r="AC39" s="1633"/>
      <c r="AD39" s="1633"/>
      <c r="AE39" s="1633"/>
      <c r="AF39" s="1161">
        <v>23</v>
      </c>
    </row>
    <row s="1367" customFormat="1" customHeight="1" ht="24">
      <c r="A40" s="988"/>
      <c r="C40" s="1637"/>
      <c r="D40" s="1639"/>
      <c r="E40" s="1665" t="s">
        <v>774</v>
      </c>
      <c r="F40" s="1651" t="s">
        <v>775</v>
      </c>
      <c r="G40" s="1644" t="s">
        <v>570</v>
      </c>
      <c r="H40" s="558"/>
      <c r="I40" s="558"/>
      <c r="J40" s="290" t="s">
        <v>776</v>
      </c>
      <c r="K40" s="544"/>
      <c r="L40" s="1637"/>
      <c r="M40" s="1637"/>
      <c r="R40" s="1637"/>
      <c r="U40" s="545"/>
      <c r="AA40" s="1633"/>
      <c r="AB40" s="1633"/>
      <c r="AC40" s="1633"/>
      <c r="AD40" s="1633"/>
      <c r="AE40" s="1633"/>
      <c r="AF40" s="1161">
        <v>23</v>
      </c>
    </row>
    <row s="1367" customFormat="1" customHeight="1" ht="24">
      <c r="A41" s="988"/>
      <c r="C41" s="1637"/>
      <c r="D41" s="1639"/>
      <c r="E41" s="1665" t="s">
        <v>777</v>
      </c>
      <c r="F41" s="1651" t="s">
        <v>778</v>
      </c>
      <c r="G41" s="1644" t="s">
        <v>570</v>
      </c>
      <c r="H41" s="558"/>
      <c r="I41" s="558"/>
      <c r="J41" s="290" t="s">
        <v>779</v>
      </c>
      <c r="K41" s="544"/>
      <c r="L41" s="1637"/>
      <c r="M41" s="1637"/>
      <c r="R41" s="1637"/>
      <c r="U41" s="545"/>
      <c r="AA41" s="1633"/>
      <c r="AB41" s="1633"/>
      <c r="AC41" s="1633"/>
      <c r="AD41" s="1633"/>
      <c r="AE41" s="1633"/>
      <c r="AF41" s="1161">
        <v>23</v>
      </c>
    </row>
    <row s="1367" customFormat="1" customHeight="1" ht="24">
      <c r="A42" s="988"/>
      <c r="C42" s="1637"/>
      <c r="D42" s="1639"/>
      <c r="E42" s="1665" t="s">
        <v>780</v>
      </c>
      <c r="F42" s="1651" t="s">
        <v>781</v>
      </c>
      <c r="G42" s="1644" t="s">
        <v>570</v>
      </c>
      <c r="H42" s="558"/>
      <c r="I42" s="558"/>
      <c r="J42" s="290" t="s">
        <v>782</v>
      </c>
      <c r="K42" s="544"/>
      <c r="L42" s="1637"/>
      <c r="M42" s="1637"/>
      <c r="R42" s="1637"/>
      <c r="U42" s="545"/>
      <c r="AA42" s="1633"/>
      <c r="AB42" s="1633"/>
      <c r="AC42" s="1633"/>
      <c r="AD42" s="1633"/>
      <c r="AE42" s="1633"/>
      <c r="AF42" s="1161">
        <v>23</v>
      </c>
    </row>
    <row s="1367" customFormat="1" customHeight="1" ht="35.699999999999996">
      <c r="A43" s="988"/>
      <c r="C43" s="1637" t="s">
        <v>606</v>
      </c>
      <c r="D43" s="1639"/>
      <c r="E43" s="1665" t="s">
        <v>106</v>
      </c>
      <c r="F43" s="708" t="s">
        <v>647</v>
      </c>
      <c r="G43" s="1647" t="s">
        <v>783</v>
      </c>
      <c r="H43" s="402"/>
      <c r="I43" s="402"/>
      <c r="J43" s="290" t="s">
        <v>784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785</v>
      </c>
      <c r="G44" s="1644" t="s">
        <v>786</v>
      </c>
      <c r="H44" s="546"/>
      <c r="I44" s="546"/>
      <c r="J44" s="290" t="s">
        <v>787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788</v>
      </c>
      <c r="G45" s="1655" t="s">
        <v>789</v>
      </c>
      <c r="H45" s="546"/>
      <c r="I45" s="546"/>
      <c r="J45" s="290" t="s">
        <v>790</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791</v>
      </c>
      <c r="G46" s="1644" t="s">
        <v>608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4F911-12BA-D1C4-2971-0.B693F2C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570</v>
      </c>
      <c r="H2" s="542"/>
      <c r="I2" s="542"/>
      <c r="J2" s="543" t="s">
        <v>573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792</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584</v>
      </c>
      <c r="H14" s="1661" t="s">
        <v>296</v>
      </c>
      <c r="I14" s="1661" t="s">
        <v>296</v>
      </c>
      <c r="J14" s="2128"/>
      <c r="AF14" s="1632">
        <v>23</v>
      </c>
    </row>
    <row customHeight="1" ht="19.95">
      <c r="D15" s="1639"/>
      <c r="E15" s="1631" t="s">
        <v>104</v>
      </c>
      <c r="F15" s="708" t="s">
        <v>793</v>
      </c>
      <c r="G15" s="1658" t="s">
        <v>570</v>
      </c>
      <c r="H15" s="558"/>
      <c r="I15" s="558"/>
      <c r="J15" s="290" t="s">
        <v>794</v>
      </c>
      <c r="K15" s="544" t="s">
        <v>648</v>
      </c>
      <c r="AF15" s="1632">
        <v>19</v>
      </c>
    </row>
    <row customHeight="1" ht="24">
      <c r="D16" s="1639"/>
      <c r="E16" s="1631" t="s">
        <v>105</v>
      </c>
      <c r="F16" s="1666" t="s">
        <v>795</v>
      </c>
      <c r="G16" s="1658" t="s">
        <v>570</v>
      </c>
      <c r="H16" s="559">
        <f>SUM(H17,H20:H27)</f>
        <v>0</v>
      </c>
      <c r="I16" s="559">
        <f>SUM(I17,I20:I27)</f>
        <v>0</v>
      </c>
      <c r="J16" s="290" t="s">
        <v>796</v>
      </c>
      <c r="K16" s="544" t="s">
        <v>648</v>
      </c>
      <c r="AF16" s="1632">
        <v>23</v>
      </c>
    </row>
    <row customHeight="1" ht="35.699999999999996">
      <c r="D17" s="1639"/>
      <c r="E17" s="1665" t="s">
        <v>726</v>
      </c>
      <c r="F17" s="1668" t="s">
        <v>797</v>
      </c>
      <c r="G17" s="1655" t="s">
        <v>570</v>
      </c>
      <c r="H17" s="558"/>
      <c r="I17" s="558"/>
      <c r="J17" s="290" t="s">
        <v>798</v>
      </c>
      <c r="K17" s="544"/>
      <c r="AF17" s="1632">
        <v>34</v>
      </c>
    </row>
    <row customHeight="1" ht="19.95">
      <c r="D18" s="1639"/>
      <c r="E18" s="1665" t="s">
        <v>729</v>
      </c>
      <c r="F18" s="1669" t="s">
        <v>799</v>
      </c>
      <c r="G18" s="1655" t="s">
        <v>570</v>
      </c>
      <c r="H18" s="558"/>
      <c r="I18" s="558"/>
      <c r="J18" s="290"/>
      <c r="K18" s="544"/>
      <c r="AF18" s="1632">
        <v>19</v>
      </c>
    </row>
    <row customHeight="1" ht="24">
      <c r="D19" s="1639"/>
      <c r="E19" s="1665" t="s">
        <v>732</v>
      </c>
      <c r="F19" s="1669" t="s">
        <v>800</v>
      </c>
      <c r="G19" s="1655" t="s">
        <v>570</v>
      </c>
      <c r="H19" s="558"/>
      <c r="I19" s="558"/>
      <c r="J19" s="290"/>
      <c r="K19" s="544"/>
      <c r="AF19" s="1632">
        <v>23</v>
      </c>
    </row>
    <row customHeight="1" ht="35.699999999999996">
      <c r="D20" s="1639"/>
      <c r="E20" s="1665" t="s">
        <v>301</v>
      </c>
      <c r="F20" s="1668" t="s">
        <v>801</v>
      </c>
      <c r="G20" s="1655" t="s">
        <v>570</v>
      </c>
      <c r="H20" s="558"/>
      <c r="I20" s="558"/>
      <c r="J20" s="290"/>
      <c r="K20" s="544"/>
      <c r="AF20" s="1632">
        <v>34</v>
      </c>
    </row>
    <row customHeight="1" ht="48.29999999999999">
      <c r="D21" s="1639"/>
      <c r="E21" s="1665" t="s">
        <v>304</v>
      </c>
      <c r="F21" s="1668" t="s">
        <v>802</v>
      </c>
      <c r="G21" s="1655" t="s">
        <v>570</v>
      </c>
      <c r="H21" s="558"/>
      <c r="I21" s="558"/>
      <c r="J21" s="290"/>
      <c r="K21" s="544"/>
      <c r="AF21" s="1632">
        <v>46</v>
      </c>
    </row>
    <row customHeight="1" ht="60">
      <c r="D22" s="1639"/>
      <c r="E22" s="1665" t="s">
        <v>746</v>
      </c>
      <c r="F22" s="1668" t="s">
        <v>803</v>
      </c>
      <c r="G22" s="1655" t="s">
        <v>570</v>
      </c>
      <c r="H22" s="558"/>
      <c r="I22" s="558"/>
      <c r="J22" s="290"/>
      <c r="K22" s="544"/>
      <c r="AF22" s="1632">
        <v>57</v>
      </c>
    </row>
    <row customHeight="1" ht="35.699999999999996">
      <c r="D23" s="1639"/>
      <c r="E23" s="1665" t="s">
        <v>753</v>
      </c>
      <c r="F23" s="1668" t="s">
        <v>804</v>
      </c>
      <c r="G23" s="1655" t="s">
        <v>570</v>
      </c>
      <c r="H23" s="558"/>
      <c r="I23" s="558"/>
      <c r="J23" s="290"/>
      <c r="K23" s="544"/>
      <c r="AF23" s="1632">
        <v>34</v>
      </c>
    </row>
    <row customHeight="1" ht="35.699999999999996">
      <c r="D24" s="1639"/>
      <c r="E24" s="1665" t="s">
        <v>755</v>
      </c>
      <c r="F24" s="1668" t="s">
        <v>805</v>
      </c>
      <c r="G24" s="1655" t="s">
        <v>570</v>
      </c>
      <c r="H24" s="558"/>
      <c r="I24" s="558"/>
      <c r="J24" s="290"/>
      <c r="K24" s="544"/>
      <c r="AF24" s="1632">
        <v>34</v>
      </c>
    </row>
    <row customHeight="1" ht="24">
      <c r="D25" s="1639"/>
      <c r="E25" s="1665" t="s">
        <v>757</v>
      </c>
      <c r="F25" s="1668" t="s">
        <v>806</v>
      </c>
      <c r="G25" s="1655" t="s">
        <v>570</v>
      </c>
      <c r="H25" s="558"/>
      <c r="I25" s="558"/>
      <c r="J25" s="290"/>
      <c r="K25" s="544"/>
      <c r="AF25" s="1632">
        <v>23</v>
      </c>
    </row>
    <row customHeight="1" ht="76.5">
      <c r="D26" s="1639"/>
      <c r="E26" s="1665" t="s">
        <v>759</v>
      </c>
      <c r="F26" s="1668" t="s">
        <v>807</v>
      </c>
      <c r="G26" s="1655" t="s">
        <v>570</v>
      </c>
      <c r="H26" s="558"/>
      <c r="I26" s="558"/>
      <c r="J26" s="290"/>
      <c r="K26" s="544"/>
      <c r="AF26" s="1632">
        <v>73</v>
      </c>
    </row>
    <row s="1367" customFormat="1" customHeight="1" ht="35.699999999999996">
      <c r="A27" s="988"/>
      <c r="C27" s="1637"/>
      <c r="D27" s="1639"/>
      <c r="E27" s="1630" t="s">
        <v>763</v>
      </c>
      <c r="F27" s="1629" t="s">
        <v>808</v>
      </c>
      <c r="G27" s="1656" t="s">
        <v>570</v>
      </c>
      <c r="H27" s="580">
        <f>SUM(H28:H29)</f>
        <v>0</v>
      </c>
      <c r="I27" s="580">
        <f>SUM(I28:I29)</f>
        <v>0</v>
      </c>
      <c r="J27" s="290" t="s">
        <v>761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595</v>
      </c>
      <c r="G29" s="573"/>
      <c r="H29" s="574"/>
      <c r="I29" s="574"/>
      <c r="J29" s="302" t="s">
        <v>762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809</v>
      </c>
      <c r="G30" s="1655" t="s">
        <v>570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810</v>
      </c>
      <c r="G31" s="1655" t="s">
        <v>570</v>
      </c>
      <c r="H31" s="558"/>
      <c r="I31" s="558"/>
      <c r="J31" s="290" t="s">
        <v>811</v>
      </c>
      <c r="K31" s="544"/>
      <c r="L31" s="1637"/>
      <c r="M31" s="1637"/>
      <c r="R31" s="1637"/>
      <c r="U31" s="545"/>
      <c r="AA31" s="1633"/>
      <c r="AB31" s="1633"/>
      <c r="AC31" s="1633"/>
      <c r="AD31" s="1633"/>
      <c r="AE31" s="1633"/>
      <c r="AF31" s="1161">
        <v>34</v>
      </c>
    </row>
    <row s="1367" customFormat="1" customHeight="1" ht="24">
      <c r="A32" s="988"/>
      <c r="C32" s="1637"/>
      <c r="D32" s="1639"/>
      <c r="E32" s="1665" t="s">
        <v>771</v>
      </c>
      <c r="F32" s="691" t="s">
        <v>775</v>
      </c>
      <c r="G32" s="1655" t="s">
        <v>570</v>
      </c>
      <c r="H32" s="558"/>
      <c r="I32" s="558"/>
      <c r="J32" s="290" t="s">
        <v>812</v>
      </c>
      <c r="K32" s="544"/>
      <c r="L32" s="1637"/>
      <c r="M32" s="1637"/>
      <c r="R32" s="1637"/>
      <c r="U32" s="545"/>
      <c r="AA32" s="1633"/>
      <c r="AB32" s="1633"/>
      <c r="AC32" s="1633"/>
      <c r="AD32" s="1633"/>
      <c r="AE32" s="1633"/>
      <c r="AF32" s="1161">
        <v>23</v>
      </c>
    </row>
    <row s="1367" customFormat="1" customHeight="1" ht="24">
      <c r="A33" s="988"/>
      <c r="C33" s="1637"/>
      <c r="D33" s="1639"/>
      <c r="E33" s="1665" t="s">
        <v>813</v>
      </c>
      <c r="F33" s="691" t="s">
        <v>814</v>
      </c>
      <c r="G33" s="1655" t="s">
        <v>570</v>
      </c>
      <c r="H33" s="558"/>
      <c r="I33" s="558"/>
      <c r="J33" s="290" t="s">
        <v>815</v>
      </c>
      <c r="K33" s="544"/>
      <c r="L33" s="1637"/>
      <c r="M33" s="1637"/>
      <c r="R33" s="1637"/>
      <c r="U33" s="545"/>
      <c r="AA33" s="1633"/>
      <c r="AB33" s="1633"/>
      <c r="AC33" s="1633"/>
      <c r="AD33" s="1633"/>
      <c r="AE33" s="1633"/>
      <c r="AF33" s="1161">
        <v>23</v>
      </c>
    </row>
    <row s="1367" customFormat="1" customHeight="1" ht="24">
      <c r="A34" s="988"/>
      <c r="C34" s="1637"/>
      <c r="D34" s="1639"/>
      <c r="E34" s="1665" t="s">
        <v>816</v>
      </c>
      <c r="F34" s="691" t="s">
        <v>781</v>
      </c>
      <c r="G34" s="1655" t="s">
        <v>570</v>
      </c>
      <c r="H34" s="558"/>
      <c r="I34" s="558"/>
      <c r="J34" s="290" t="s">
        <v>817</v>
      </c>
      <c r="K34" s="544"/>
      <c r="L34" s="1637"/>
      <c r="M34" s="1637"/>
      <c r="R34" s="1637"/>
      <c r="U34" s="545"/>
      <c r="AA34" s="1633"/>
      <c r="AB34" s="1633"/>
      <c r="AC34" s="1633"/>
      <c r="AD34" s="1633"/>
      <c r="AE34" s="1633"/>
      <c r="AF34" s="1161">
        <v>23</v>
      </c>
    </row>
    <row s="1367" customFormat="1" customHeight="1" ht="35.699999999999996">
      <c r="A35" s="988"/>
      <c r="C35" s="1637" t="s">
        <v>606</v>
      </c>
      <c r="D35" s="1639"/>
      <c r="E35" s="1665" t="s">
        <v>106</v>
      </c>
      <c r="F35" s="1662" t="s">
        <v>647</v>
      </c>
      <c r="G35" s="1658" t="s">
        <v>299</v>
      </c>
      <c r="H35" s="402"/>
      <c r="I35" s="402"/>
      <c r="J35" s="290" t="s">
        <v>818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819</v>
      </c>
      <c r="G36" s="1655" t="s">
        <v>786</v>
      </c>
      <c r="H36" s="546"/>
      <c r="I36" s="546"/>
      <c r="J36" s="290" t="s">
        <v>787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820</v>
      </c>
      <c r="G37" s="1655" t="s">
        <v>789</v>
      </c>
      <c r="H37" s="546"/>
      <c r="I37" s="546"/>
      <c r="J37" s="290" t="s">
        <v>790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821</v>
      </c>
      <c r="F39" s="2286" t="s">
        <v>822</v>
      </c>
      <c r="G39" s="2286"/>
      <c r="H39" s="370"/>
      <c r="I39" s="370"/>
      <c r="J39" s="370"/>
      <c r="AF39" s="1632">
        <v>26</v>
      </c>
    </row>
    <row s="1642" customFormat="1" customHeight="1" ht="39.75">
      <c r="A40" s="988"/>
      <c r="B40" s="1637"/>
      <c r="C40" s="1637"/>
      <c r="D40" s="352"/>
      <c r="F40" s="2286" t="s">
        <v>823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DFB54-4C28-F80E-2185-0.7710C62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824</v>
      </c>
      <c r="F11" s="706" t="s">
        <v>584</v>
      </c>
      <c r="G11" s="466" t="s">
        <v>296</v>
      </c>
      <c r="H11" s="466" t="s">
        <v>406</v>
      </c>
      <c r="I11" s="808" t="s">
        <v>296</v>
      </c>
      <c r="J11" s="809" t="s">
        <v>406</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hidden="1">
      <c r="A13" s="2393" t="s">
        <v>825</v>
      </c>
      <c r="D13" s="954" t="s">
        <v>104</v>
      </c>
      <c r="E13" s="280" t="s">
        <v>826</v>
      </c>
      <c r="F13" s="661" t="s">
        <v>827</v>
      </c>
      <c r="G13" s="558"/>
      <c r="H13" s="662"/>
      <c r="I13" s="558"/>
      <c r="J13" s="662"/>
      <c r="K13" s="290" t="s">
        <v>828</v>
      </c>
      <c r="L13" s="721"/>
      <c r="X13" s="506">
        <v>0</v>
      </c>
    </row>
    <row customHeight="1" ht="22.5" hidden="1">
      <c r="A14" s="2393"/>
      <c r="D14" s="540" t="s">
        <v>105</v>
      </c>
      <c r="E14" s="280" t="s">
        <v>829</v>
      </c>
      <c r="F14" s="661" t="s">
        <v>830</v>
      </c>
      <c r="G14" s="558"/>
      <c r="H14" s="663"/>
      <c r="I14" s="558"/>
      <c r="J14" s="663"/>
      <c r="K14" s="290" t="s">
        <v>831</v>
      </c>
      <c r="L14" s="721"/>
      <c r="X14" s="506">
        <v>0</v>
      </c>
    </row>
    <row s="1636" customFormat="1" customHeight="1" ht="78.75" hidden="1">
      <c r="A15" s="2393"/>
      <c r="B15" s="512"/>
      <c r="D15" s="954" t="s">
        <v>88</v>
      </c>
      <c r="E15" s="708" t="s">
        <v>832</v>
      </c>
      <c r="F15" s="951" t="s">
        <v>299</v>
      </c>
      <c r="G15" s="951" t="s">
        <v>299</v>
      </c>
      <c r="H15" s="107"/>
      <c r="I15" s="951" t="s">
        <v>299</v>
      </c>
      <c r="J15" s="107"/>
      <c r="K15" s="290" t="s">
        <v>833</v>
      </c>
      <c r="L15" s="721"/>
      <c r="X15" s="759">
        <v>0</v>
      </c>
    </row>
    <row s="1636" customFormat="1" customHeight="1" ht="22.5" hidden="1">
      <c r="A16" s="2393"/>
      <c r="B16" s="512"/>
      <c r="D16" s="954" t="s">
        <v>320</v>
      </c>
      <c r="E16" s="955" t="s">
        <v>834</v>
      </c>
      <c r="F16" s="951" t="s">
        <v>835</v>
      </c>
      <c r="G16" s="818"/>
      <c r="H16" s="107"/>
      <c r="I16" s="818"/>
      <c r="J16" s="107"/>
      <c r="K16" s="290"/>
      <c r="L16" s="721"/>
      <c r="X16" s="759">
        <v>0</v>
      </c>
    </row>
    <row s="1636" customFormat="1" customHeight="1" ht="22.5" hidden="1">
      <c r="A17" s="2393"/>
      <c r="B17" s="512"/>
      <c r="D17" s="954" t="s">
        <v>328</v>
      </c>
      <c r="E17" s="955" t="s">
        <v>836</v>
      </c>
      <c r="F17" s="951" t="s">
        <v>837</v>
      </c>
      <c r="G17" s="818"/>
      <c r="H17" s="107"/>
      <c r="I17" s="818"/>
      <c r="J17" s="107"/>
      <c r="K17" s="290"/>
      <c r="L17" s="721"/>
      <c r="X17" s="759">
        <v>0</v>
      </c>
    </row>
    <row s="1636" customFormat="1" customHeight="1" ht="33.75" hidden="1">
      <c r="A18" s="2393"/>
      <c r="B18" s="512"/>
      <c r="D18" s="954" t="s">
        <v>330</v>
      </c>
      <c r="E18" s="955" t="s">
        <v>838</v>
      </c>
      <c r="F18" s="951" t="s">
        <v>589</v>
      </c>
      <c r="G18" s="681"/>
      <c r="H18" s="107"/>
      <c r="I18" s="681"/>
      <c r="J18" s="107"/>
      <c r="K18" s="290"/>
      <c r="L18" s="721"/>
      <c r="X18" s="759">
        <v>0</v>
      </c>
    </row>
    <row customHeight="1" ht="101.25" hidden="1">
      <c r="A19" s="2393"/>
      <c r="D19" s="954" t="s">
        <v>89</v>
      </c>
      <c r="E19" s="280" t="s">
        <v>839</v>
      </c>
      <c r="F19" s="661" t="s">
        <v>564</v>
      </c>
      <c r="G19" s="664"/>
      <c r="H19" s="663"/>
      <c r="I19" s="956"/>
      <c r="J19" s="663"/>
      <c r="K19" s="290" t="s">
        <v>840</v>
      </c>
      <c r="L19" s="721"/>
      <c r="X19" s="506">
        <v>0</v>
      </c>
    </row>
    <row s="1636" customFormat="1" customHeight="1" ht="18.75" hidden="1">
      <c r="A20" s="2393"/>
      <c r="C20" s="957"/>
      <c r="D20" s="954" t="s">
        <v>771</v>
      </c>
      <c r="E20" s="955" t="s">
        <v>841</v>
      </c>
      <c r="F20" s="951" t="s">
        <v>299</v>
      </c>
      <c r="G20" s="951" t="s">
        <v>299</v>
      </c>
      <c r="H20" s="950" t="s">
        <v>299</v>
      </c>
      <c r="I20" s="951" t="s">
        <v>299</v>
      </c>
      <c r="J20" s="950" t="s">
        <v>299</v>
      </c>
      <c r="K20" s="949"/>
      <c r="L20" s="721"/>
      <c r="W20" s="676"/>
      <c r="X20" s="759">
        <v>0</v>
      </c>
    </row>
    <row s="1636" customFormat="1" customHeight="1" ht="33.75" hidden="1">
      <c r="A21" s="2393"/>
      <c r="C21" s="957"/>
      <c r="D21" s="954" t="s">
        <v>774</v>
      </c>
      <c r="E21" s="577" t="s">
        <v>842</v>
      </c>
      <c r="F21" s="951" t="s">
        <v>843</v>
      </c>
      <c r="G21" s="681"/>
      <c r="H21" s="107"/>
      <c r="I21" s="681"/>
      <c r="J21" s="107"/>
      <c r="K21" s="949"/>
      <c r="L21" s="721"/>
      <c r="W21" s="676"/>
      <c r="X21" s="759">
        <v>0</v>
      </c>
    </row>
    <row s="1636" customFormat="1" customHeight="1" ht="33.75" hidden="1">
      <c r="A22" s="2393"/>
      <c r="C22" s="957"/>
      <c r="D22" s="954" t="s">
        <v>777</v>
      </c>
      <c r="E22" s="577" t="s">
        <v>844</v>
      </c>
      <c r="F22" s="951" t="s">
        <v>845</v>
      </c>
      <c r="G22" s="681"/>
      <c r="H22" s="107"/>
      <c r="I22" s="681"/>
      <c r="J22" s="107"/>
      <c r="K22" s="949"/>
      <c r="L22" s="721"/>
      <c r="W22" s="676"/>
      <c r="X22" s="759">
        <v>0</v>
      </c>
    </row>
    <row s="1636" customFormat="1" customHeight="1" ht="22.5" hidden="1">
      <c r="A23" s="2393"/>
      <c r="C23" s="957"/>
      <c r="D23" s="954" t="s">
        <v>813</v>
      </c>
      <c r="E23" s="955" t="s">
        <v>846</v>
      </c>
      <c r="F23" s="951" t="s">
        <v>299</v>
      </c>
      <c r="G23" s="951" t="s">
        <v>299</v>
      </c>
      <c r="H23" s="950" t="s">
        <v>299</v>
      </c>
      <c r="I23" s="951" t="s">
        <v>299</v>
      </c>
      <c r="J23" s="950" t="s">
        <v>299</v>
      </c>
      <c r="K23" s="949"/>
      <c r="L23" s="721"/>
      <c r="W23" s="676"/>
      <c r="X23" s="759">
        <v>0</v>
      </c>
    </row>
    <row s="1636" customFormat="1" customHeight="1" ht="22.5" hidden="1">
      <c r="A24" s="2393"/>
      <c r="C24" s="957"/>
      <c r="D24" s="954" t="s">
        <v>847</v>
      </c>
      <c r="E24" s="577" t="s">
        <v>848</v>
      </c>
      <c r="F24" s="951" t="s">
        <v>849</v>
      </c>
      <c r="G24" s="681"/>
      <c r="H24" s="687"/>
      <c r="I24" s="681"/>
      <c r="J24" s="687"/>
      <c r="K24" s="949"/>
      <c r="L24" s="721"/>
      <c r="W24" s="676"/>
      <c r="X24" s="759">
        <v>0</v>
      </c>
    </row>
    <row s="1636" customFormat="1" customHeight="1" ht="22.5" hidden="1">
      <c r="A25" s="2393"/>
      <c r="C25" s="957"/>
      <c r="D25" s="954" t="s">
        <v>850</v>
      </c>
      <c r="E25" s="577" t="s">
        <v>851</v>
      </c>
      <c r="F25" s="951" t="s">
        <v>299</v>
      </c>
      <c r="G25" s="951" t="s">
        <v>299</v>
      </c>
      <c r="H25" s="950" t="s">
        <v>299</v>
      </c>
      <c r="I25" s="951" t="s">
        <v>299</v>
      </c>
      <c r="J25" s="950" t="s">
        <v>299</v>
      </c>
      <c r="K25" s="949"/>
      <c r="L25" s="721"/>
      <c r="W25" s="676"/>
      <c r="X25" s="759">
        <v>0</v>
      </c>
    </row>
    <row s="1636" customFormat="1" customHeight="1" ht="18.75" hidden="1">
      <c r="A26" s="2393"/>
      <c r="C26" s="957"/>
      <c r="D26" s="954" t="s">
        <v>852</v>
      </c>
      <c r="E26" s="554" t="s">
        <v>853</v>
      </c>
      <c r="F26" s="951" t="s">
        <v>854</v>
      </c>
      <c r="G26" s="681"/>
      <c r="H26" s="687"/>
      <c r="I26" s="681"/>
      <c r="J26" s="687"/>
      <c r="K26" s="949"/>
      <c r="L26" s="721"/>
      <c r="W26" s="676"/>
      <c r="X26" s="759">
        <v>0</v>
      </c>
    </row>
    <row s="1636" customFormat="1" customHeight="1" ht="18.75" hidden="1">
      <c r="A27" s="2393"/>
      <c r="C27" s="957"/>
      <c r="D27" s="954" t="s">
        <v>855</v>
      </c>
      <c r="E27" s="554" t="s">
        <v>856</v>
      </c>
      <c r="F27" s="951" t="s">
        <v>857</v>
      </c>
      <c r="G27" s="681"/>
      <c r="H27" s="687"/>
      <c r="I27" s="681"/>
      <c r="J27" s="687"/>
      <c r="K27" s="949"/>
      <c r="L27" s="721"/>
      <c r="W27" s="676"/>
      <c r="X27" s="759">
        <v>0</v>
      </c>
    </row>
    <row s="1636" customFormat="1" customHeight="1" ht="18.75" hidden="1">
      <c r="A28" s="2393"/>
      <c r="C28" s="957"/>
      <c r="D28" s="954" t="s">
        <v>858</v>
      </c>
      <c r="E28" s="577" t="s">
        <v>859</v>
      </c>
      <c r="F28" s="951" t="s">
        <v>299</v>
      </c>
      <c r="G28" s="951" t="s">
        <v>299</v>
      </c>
      <c r="H28" s="950" t="s">
        <v>299</v>
      </c>
      <c r="I28" s="951" t="s">
        <v>299</v>
      </c>
      <c r="J28" s="950" t="s">
        <v>299</v>
      </c>
      <c r="K28" s="949"/>
      <c r="L28" s="721"/>
      <c r="W28" s="676"/>
      <c r="X28" s="759">
        <v>0</v>
      </c>
    </row>
    <row s="1636" customFormat="1" customHeight="1" ht="18.75" hidden="1">
      <c r="A29" s="2393"/>
      <c r="C29" s="957"/>
      <c r="D29" s="954" t="s">
        <v>860</v>
      </c>
      <c r="E29" s="554" t="s">
        <v>853</v>
      </c>
      <c r="F29" s="951" t="s">
        <v>861</v>
      </c>
      <c r="G29" s="681"/>
      <c r="H29" s="687"/>
      <c r="I29" s="681"/>
      <c r="J29" s="687"/>
      <c r="K29" s="949"/>
      <c r="L29" s="721"/>
      <c r="W29" s="676"/>
      <c r="X29" s="759">
        <v>0</v>
      </c>
    </row>
    <row s="1636" customFormat="1" customHeight="1" ht="18.75" hidden="1">
      <c r="A30" s="2393"/>
      <c r="C30" s="957"/>
      <c r="D30" s="954" t="s">
        <v>862</v>
      </c>
      <c r="E30" s="554" t="s">
        <v>863</v>
      </c>
      <c r="F30" s="951" t="s">
        <v>864</v>
      </c>
      <c r="G30" s="681"/>
      <c r="H30" s="687"/>
      <c r="I30" s="681"/>
      <c r="J30" s="687"/>
      <c r="K30" s="949"/>
      <c r="L30" s="721"/>
      <c r="W30" s="676"/>
      <c r="X30" s="759">
        <v>0</v>
      </c>
    </row>
    <row customHeight="1" ht="126.75" hidden="1">
      <c r="A31" s="2393"/>
      <c r="D31" s="954" t="s">
        <v>106</v>
      </c>
      <c r="E31" s="280" t="s">
        <v>865</v>
      </c>
      <c r="F31" s="661" t="s">
        <v>576</v>
      </c>
      <c r="G31" s="558"/>
      <c r="H31" s="663"/>
      <c r="I31" s="558"/>
      <c r="J31" s="663"/>
      <c r="K31" s="290" t="s">
        <v>866</v>
      </c>
      <c r="L31" s="721"/>
      <c r="X31" s="506">
        <v>0</v>
      </c>
    </row>
    <row customHeight="1" ht="56.25" hidden="1">
      <c r="A32" s="2393"/>
      <c r="D32" s="954" t="s">
        <v>90</v>
      </c>
      <c r="E32" s="280" t="s">
        <v>867</v>
      </c>
      <c r="F32" s="540" t="s">
        <v>837</v>
      </c>
      <c r="G32" s="558"/>
      <c r="H32" s="663"/>
      <c r="I32" s="558"/>
      <c r="J32" s="663"/>
      <c r="K32" s="290" t="s">
        <v>868</v>
      </c>
      <c r="L32" s="721"/>
      <c r="X32" s="506">
        <v>0</v>
      </c>
    </row>
    <row customHeight="1" ht="11.25" hidden="1">
      <c r="A33" s="2393"/>
      <c r="E33" s="665"/>
      <c r="F33" s="182"/>
      <c r="G33" s="182"/>
      <c r="H33" s="182"/>
      <c r="I33" s="182"/>
      <c r="J33" s="182"/>
      <c r="K33" s="182"/>
      <c r="X33" s="506">
        <v>0</v>
      </c>
    </row>
    <row customHeight="1" ht="12.75" hidden="1">
      <c r="A34" s="2393"/>
      <c r="D34" s="66">
        <v>1</v>
      </c>
      <c r="E34" s="336" t="s">
        <v>869</v>
      </c>
      <c r="X34" s="506">
        <v>0</v>
      </c>
    </row>
    <row customHeight="1" ht="11.25" hidden="1">
      <c r="A35" s="2393"/>
      <c r="D35" s="370"/>
      <c r="E35" s="336" t="s">
        <v>870</v>
      </c>
      <c r="X35" s="506">
        <v>0</v>
      </c>
    </row>
    <row s="1636" customFormat="1" customHeight="1" ht="11.549999999999999">
      <c r="A36" s="1034"/>
      <c r="B36" s="519"/>
      <c r="D36" s="1035"/>
      <c r="E36" s="1036"/>
      <c r="X36" s="510">
        <v>11</v>
      </c>
    </row>
    <row s="1636" customFormat="1" customHeight="1" ht="22.5">
      <c r="A37" s="2393" t="s">
        <v>871</v>
      </c>
      <c r="B37" s="512"/>
      <c r="D37" s="954">
        <v>1</v>
      </c>
      <c r="E37" s="708" t="s">
        <v>872</v>
      </c>
      <c r="F37" s="661" t="s">
        <v>827</v>
      </c>
      <c r="G37" s="558"/>
      <c r="H37" s="520"/>
      <c r="I37" s="558"/>
      <c r="J37" s="520"/>
      <c r="K37" s="290" t="s">
        <v>873</v>
      </c>
      <c r="X37" s="759">
        <v>0</v>
      </c>
    </row>
    <row s="1636" customFormat="1" customHeight="1" ht="22.5">
      <c r="A38" s="2393"/>
      <c r="B38" s="512"/>
      <c r="D38" s="670" t="s">
        <v>105</v>
      </c>
      <c r="E38" s="1033" t="s">
        <v>874</v>
      </c>
      <c r="F38" s="1037" t="s">
        <v>564</v>
      </c>
      <c r="G38" s="1037" t="s">
        <v>564</v>
      </c>
      <c r="H38" s="1031"/>
      <c r="I38" s="1037" t="s">
        <v>564</v>
      </c>
      <c r="J38" s="1031"/>
      <c r="K38" s="1032"/>
      <c r="X38" s="759">
        <v>0</v>
      </c>
    </row>
    <row s="1636" customFormat="1" customHeight="1" ht="33.75">
      <c r="A39" s="2393"/>
      <c r="B39" s="512"/>
      <c r="D39" s="666" t="s">
        <v>729</v>
      </c>
      <c r="E39" s="724" t="s">
        <v>875</v>
      </c>
      <c r="F39" s="661" t="s">
        <v>876</v>
      </c>
      <c r="G39" s="669"/>
      <c r="H39" s="1024"/>
      <c r="I39" s="669"/>
      <c r="J39" s="1024"/>
      <c r="K39" s="290" t="s">
        <v>877</v>
      </c>
      <c r="X39" s="759">
        <v>0</v>
      </c>
    </row>
    <row s="1636" customFormat="1" customHeight="1" ht="33.75">
      <c r="A40" s="2393"/>
      <c r="B40" s="512"/>
      <c r="D40" s="666" t="s">
        <v>732</v>
      </c>
      <c r="E40" s="724" t="s">
        <v>878</v>
      </c>
      <c r="F40" s="1028" t="s">
        <v>879</v>
      </c>
      <c r="G40" s="742"/>
      <c r="H40" s="1024"/>
      <c r="I40" s="742"/>
      <c r="J40" s="1024"/>
      <c r="K40" s="290" t="s">
        <v>880</v>
      </c>
      <c r="X40" s="759">
        <v>0</v>
      </c>
    </row>
    <row s="1636" customFormat="1" customHeight="1" ht="22.5">
      <c r="A41" s="2393"/>
      <c r="B41" s="512"/>
      <c r="D41" s="666" t="s">
        <v>88</v>
      </c>
      <c r="E41" s="723" t="s">
        <v>881</v>
      </c>
      <c r="F41" s="661" t="s">
        <v>564</v>
      </c>
      <c r="G41" s="661" t="s">
        <v>564</v>
      </c>
      <c r="H41" s="1025"/>
      <c r="I41" s="661" t="s">
        <v>564</v>
      </c>
      <c r="J41" s="1025"/>
      <c r="K41" s="303"/>
      <c r="X41" s="759">
        <v>0</v>
      </c>
    </row>
    <row s="1636" customFormat="1" customHeight="1" ht="45">
      <c r="A42" s="2393"/>
      <c r="B42" s="512"/>
      <c r="D42" s="666" t="s">
        <v>320</v>
      </c>
      <c r="E42" s="724" t="s">
        <v>882</v>
      </c>
      <c r="F42" s="661" t="s">
        <v>576</v>
      </c>
      <c r="G42" s="558"/>
      <c r="H42" s="1025"/>
      <c r="I42" s="558"/>
      <c r="J42" s="1025"/>
      <c r="K42" s="303" t="s">
        <v>883</v>
      </c>
      <c r="X42" s="759">
        <v>0</v>
      </c>
    </row>
    <row s="1636" customFormat="1" customHeight="1" ht="45">
      <c r="A43" s="2393"/>
      <c r="B43" s="512"/>
      <c r="D43" s="666" t="s">
        <v>328</v>
      </c>
      <c r="E43" s="668" t="s">
        <v>884</v>
      </c>
      <c r="F43" s="1029" t="s">
        <v>576</v>
      </c>
      <c r="G43" s="743"/>
      <c r="H43" s="1024"/>
      <c r="I43" s="743"/>
      <c r="J43" s="1024"/>
      <c r="K43" s="303" t="s">
        <v>885</v>
      </c>
      <c r="X43" s="759">
        <v>0</v>
      </c>
    </row>
    <row s="1636" customFormat="1" customHeight="1" ht="11.25">
      <c r="A44" s="2393"/>
      <c r="B44" s="512"/>
      <c r="D44" s="666" t="s">
        <v>89</v>
      </c>
      <c r="E44" s="667" t="s">
        <v>886</v>
      </c>
      <c r="F44" s="661" t="s">
        <v>876</v>
      </c>
      <c r="G44" s="669"/>
      <c r="H44" s="1024"/>
      <c r="I44" s="669"/>
      <c r="J44" s="1024"/>
      <c r="K44" s="290"/>
      <c r="X44" s="759">
        <v>0</v>
      </c>
    </row>
    <row s="1636" customFormat="1" customHeight="1" ht="11.25">
      <c r="A45" s="2393"/>
      <c r="B45" s="512"/>
      <c r="D45" s="666" t="s">
        <v>771</v>
      </c>
      <c r="E45" s="668" t="s">
        <v>887</v>
      </c>
      <c r="F45" s="661" t="s">
        <v>876</v>
      </c>
      <c r="G45" s="669"/>
      <c r="H45" s="1024"/>
      <c r="I45" s="669"/>
      <c r="J45" s="1024"/>
      <c r="K45" s="290"/>
      <c r="X45" s="759">
        <v>0</v>
      </c>
    </row>
    <row s="1636" customFormat="1" customHeight="1" ht="11.25">
      <c r="A46" s="2393"/>
      <c r="B46" s="512"/>
      <c r="D46" s="666" t="s">
        <v>813</v>
      </c>
      <c r="E46" s="668" t="s">
        <v>888</v>
      </c>
      <c r="F46" s="661" t="s">
        <v>876</v>
      </c>
      <c r="G46" s="669"/>
      <c r="H46" s="1024"/>
      <c r="I46" s="669"/>
      <c r="J46" s="1024"/>
      <c r="K46" s="290"/>
      <c r="X46" s="759">
        <v>0</v>
      </c>
    </row>
    <row s="1636" customFormat="1" customHeight="1" ht="11.25">
      <c r="A47" s="2393"/>
      <c r="B47" s="512"/>
      <c r="D47" s="666" t="s">
        <v>816</v>
      </c>
      <c r="E47" s="668" t="s">
        <v>889</v>
      </c>
      <c r="F47" s="661" t="s">
        <v>876</v>
      </c>
      <c r="G47" s="669"/>
      <c r="H47" s="1024"/>
      <c r="I47" s="669"/>
      <c r="J47" s="1024"/>
      <c r="K47" s="290"/>
      <c r="X47" s="759">
        <v>0</v>
      </c>
    </row>
    <row s="1636" customFormat="1" customHeight="1" ht="11.25">
      <c r="A48" s="2393"/>
      <c r="B48" s="512"/>
      <c r="D48" s="666" t="s">
        <v>890</v>
      </c>
      <c r="E48" s="672" t="s">
        <v>891</v>
      </c>
      <c r="F48" s="661" t="s">
        <v>876</v>
      </c>
      <c r="G48" s="669"/>
      <c r="H48" s="1024"/>
      <c r="I48" s="669"/>
      <c r="J48" s="1024"/>
      <c r="K48" s="290"/>
      <c r="X48" s="759">
        <v>0</v>
      </c>
    </row>
    <row s="1636" customFormat="1" customHeight="1" ht="11.25">
      <c r="A49" s="2393"/>
      <c r="B49" s="512"/>
      <c r="D49" s="666" t="s">
        <v>892</v>
      </c>
      <c r="E49" s="672" t="s">
        <v>893</v>
      </c>
      <c r="F49" s="661" t="s">
        <v>876</v>
      </c>
      <c r="G49" s="669"/>
      <c r="H49" s="1024"/>
      <c r="I49" s="669"/>
      <c r="J49" s="1024"/>
      <c r="K49" s="290"/>
      <c r="X49" s="759">
        <v>0</v>
      </c>
    </row>
    <row s="1636" customFormat="1" customHeight="1" ht="11.25">
      <c r="A50" s="2393"/>
      <c r="B50" s="512"/>
      <c r="D50" s="666" t="s">
        <v>894</v>
      </c>
      <c r="E50" s="668" t="s">
        <v>895</v>
      </c>
      <c r="F50" s="661" t="s">
        <v>876</v>
      </c>
      <c r="G50" s="669"/>
      <c r="H50" s="1024"/>
      <c r="I50" s="669"/>
      <c r="J50" s="1024"/>
      <c r="K50" s="290"/>
      <c r="X50" s="759">
        <v>0</v>
      </c>
    </row>
    <row s="1636" customFormat="1" customHeight="1" ht="11.25">
      <c r="A51" s="2393"/>
      <c r="B51" s="512"/>
      <c r="D51" s="666" t="s">
        <v>896</v>
      </c>
      <c r="E51" s="668" t="s">
        <v>897</v>
      </c>
      <c r="F51" s="661" t="s">
        <v>876</v>
      </c>
      <c r="G51" s="669"/>
      <c r="H51" s="1024"/>
      <c r="I51" s="669"/>
      <c r="J51" s="1024"/>
      <c r="K51" s="290"/>
      <c r="X51" s="759">
        <v>0</v>
      </c>
    </row>
    <row s="1636" customFormat="1" customHeight="1" ht="45">
      <c r="A52" s="2393"/>
      <c r="B52" s="512"/>
      <c r="D52" s="666" t="s">
        <v>106</v>
      </c>
      <c r="E52" s="667" t="s">
        <v>898</v>
      </c>
      <c r="F52" s="661" t="s">
        <v>876</v>
      </c>
      <c r="G52" s="669"/>
      <c r="H52" s="1024"/>
      <c r="I52" s="669"/>
      <c r="J52" s="1024"/>
      <c r="K52" s="290"/>
      <c r="X52" s="759">
        <v>0</v>
      </c>
    </row>
    <row s="1636" customFormat="1" customHeight="1" ht="11.25">
      <c r="A53" s="2393"/>
      <c r="B53" s="512"/>
      <c r="D53" s="666" t="s">
        <v>309</v>
      </c>
      <c r="E53" s="668" t="s">
        <v>887</v>
      </c>
      <c r="F53" s="661" t="s">
        <v>876</v>
      </c>
      <c r="G53" s="669"/>
      <c r="H53" s="1024"/>
      <c r="I53" s="669"/>
      <c r="J53" s="1024"/>
      <c r="K53" s="290"/>
      <c r="X53" s="759">
        <v>0</v>
      </c>
    </row>
    <row s="1636" customFormat="1" customHeight="1" ht="11.25">
      <c r="A54" s="2393"/>
      <c r="B54" s="512"/>
      <c r="D54" s="666" t="s">
        <v>899</v>
      </c>
      <c r="E54" s="668" t="s">
        <v>888</v>
      </c>
      <c r="F54" s="661" t="s">
        <v>876</v>
      </c>
      <c r="G54" s="669"/>
      <c r="H54" s="1024"/>
      <c r="I54" s="669"/>
      <c r="J54" s="1024"/>
      <c r="K54" s="290"/>
      <c r="X54" s="759">
        <v>0</v>
      </c>
    </row>
    <row s="1636" customFormat="1" customHeight="1" ht="11.25">
      <c r="A55" s="2393"/>
      <c r="B55" s="512"/>
      <c r="D55" s="666" t="s">
        <v>900</v>
      </c>
      <c r="E55" s="668" t="s">
        <v>889</v>
      </c>
      <c r="F55" s="661" t="s">
        <v>876</v>
      </c>
      <c r="G55" s="669"/>
      <c r="H55" s="1024"/>
      <c r="I55" s="669"/>
      <c r="J55" s="1024"/>
      <c r="K55" s="290"/>
      <c r="X55" s="759">
        <v>0</v>
      </c>
    </row>
    <row s="1636" customFormat="1" customHeight="1" ht="11.25">
      <c r="A56" s="2393"/>
      <c r="B56" s="512"/>
      <c r="D56" s="666" t="s">
        <v>901</v>
      </c>
      <c r="E56" s="672" t="s">
        <v>891</v>
      </c>
      <c r="F56" s="661" t="s">
        <v>876</v>
      </c>
      <c r="G56" s="669"/>
      <c r="H56" s="1024"/>
      <c r="I56" s="669"/>
      <c r="J56" s="1024"/>
      <c r="K56" s="290"/>
      <c r="X56" s="759">
        <v>0</v>
      </c>
    </row>
    <row s="1636" customFormat="1" customHeight="1" ht="11.25">
      <c r="A57" s="2393"/>
      <c r="B57" s="512"/>
      <c r="D57" s="666" t="s">
        <v>902</v>
      </c>
      <c r="E57" s="672" t="s">
        <v>893</v>
      </c>
      <c r="F57" s="661" t="s">
        <v>876</v>
      </c>
      <c r="G57" s="669"/>
      <c r="H57" s="1024"/>
      <c r="I57" s="669"/>
      <c r="J57" s="1024"/>
      <c r="K57" s="290"/>
      <c r="X57" s="759">
        <v>0</v>
      </c>
    </row>
    <row s="1636" customFormat="1" customHeight="1" ht="11.25">
      <c r="A58" s="2393"/>
      <c r="B58" s="512"/>
      <c r="D58" s="666" t="s">
        <v>903</v>
      </c>
      <c r="E58" s="668" t="s">
        <v>895</v>
      </c>
      <c r="F58" s="661" t="s">
        <v>876</v>
      </c>
      <c r="G58" s="669"/>
      <c r="H58" s="1024"/>
      <c r="I58" s="669"/>
      <c r="J58" s="1024"/>
      <c r="K58" s="290"/>
      <c r="X58" s="759">
        <v>0</v>
      </c>
    </row>
    <row s="1636" customFormat="1" customHeight="1" ht="11.25">
      <c r="A59" s="2393"/>
      <c r="B59" s="512"/>
      <c r="D59" s="666" t="s">
        <v>904</v>
      </c>
      <c r="E59" s="668" t="s">
        <v>897</v>
      </c>
      <c r="F59" s="661" t="s">
        <v>876</v>
      </c>
      <c r="G59" s="669"/>
      <c r="H59" s="1024"/>
      <c r="I59" s="669"/>
      <c r="J59" s="1024"/>
      <c r="K59" s="290"/>
      <c r="X59" s="759">
        <v>0</v>
      </c>
    </row>
    <row s="1636" customFormat="1" customHeight="1" ht="33.75">
      <c r="A60" s="2393"/>
      <c r="B60" s="512"/>
      <c r="D60" s="666" t="s">
        <v>90</v>
      </c>
      <c r="E60" s="667" t="s">
        <v>905</v>
      </c>
      <c r="F60" s="722" t="s">
        <v>576</v>
      </c>
      <c r="G60" s="743"/>
      <c r="H60" s="1024"/>
      <c r="I60" s="743"/>
      <c r="J60" s="1024"/>
      <c r="K60" s="303" t="s">
        <v>906</v>
      </c>
      <c r="X60" s="759">
        <v>0</v>
      </c>
    </row>
    <row s="1636" customFormat="1" customHeight="1" ht="33.75">
      <c r="A61" s="2393"/>
      <c r="B61" s="512"/>
      <c r="D61" s="666" t="s">
        <v>91</v>
      </c>
      <c r="E61" s="667" t="s">
        <v>907</v>
      </c>
      <c r="F61" s="727" t="s">
        <v>837</v>
      </c>
      <c r="G61" s="669"/>
      <c r="H61" s="1024"/>
      <c r="I61" s="669"/>
      <c r="J61" s="1024"/>
      <c r="K61" s="290"/>
      <c r="X61" s="759">
        <v>0</v>
      </c>
    </row>
    <row s="1636" customFormat="1" customHeight="1" ht="22.5">
      <c r="A62" s="2393"/>
      <c r="B62" s="512" t="s">
        <v>606</v>
      </c>
      <c r="D62" s="666" t="s">
        <v>107</v>
      </c>
      <c r="E62" s="667" t="s">
        <v>908</v>
      </c>
      <c r="F62" s="727" t="s">
        <v>299</v>
      </c>
      <c r="G62" s="383"/>
      <c r="H62" s="1024"/>
      <c r="I62" s="383"/>
      <c r="J62" s="1024"/>
      <c r="K62" s="290" t="s">
        <v>649</v>
      </c>
      <c r="X62" s="759">
        <v>0</v>
      </c>
    </row>
    <row s="1636" customFormat="1" customHeight="1" ht="45">
      <c r="A63" s="2393"/>
      <c r="B63" s="512" t="s">
        <v>606</v>
      </c>
      <c r="D63" s="666" t="s">
        <v>909</v>
      </c>
      <c r="E63" s="668" t="s">
        <v>910</v>
      </c>
      <c r="F63" s="722" t="s">
        <v>299</v>
      </c>
      <c r="G63" s="383"/>
      <c r="H63" s="1024"/>
      <c r="I63" s="383"/>
      <c r="J63" s="1024"/>
      <c r="K63" s="290" t="s">
        <v>649</v>
      </c>
      <c r="X63" s="759">
        <v>0</v>
      </c>
    </row>
    <row s="1636" customFormat="1" customHeight="1" ht="11.549999999999999">
      <c r="A64" s="1034"/>
      <c r="B64" s="519"/>
      <c r="D64" s="1035"/>
      <c r="E64" s="1036"/>
      <c r="X64" s="510">
        <v>11</v>
      </c>
    </row>
    <row s="1636" customFormat="1" customHeight="1" ht="22.5" hidden="1">
      <c r="A65" s="2393" t="s">
        <v>911</v>
      </c>
      <c r="B65" s="512"/>
      <c r="D65" s="666">
        <v>1</v>
      </c>
      <c r="E65" s="745" t="s">
        <v>912</v>
      </c>
      <c r="F65" s="741" t="s">
        <v>827</v>
      </c>
      <c r="G65" s="742"/>
      <c r="H65" s="1030"/>
      <c r="I65" s="742"/>
      <c r="J65" s="1030"/>
      <c r="K65" s="302" t="s">
        <v>913</v>
      </c>
      <c r="X65" s="759">
        <v>0</v>
      </c>
    </row>
    <row s="1636" customFormat="1" customHeight="1" ht="56.25" hidden="1">
      <c r="A66" s="2393"/>
      <c r="B66" s="512"/>
      <c r="D66" s="744" t="s">
        <v>105</v>
      </c>
      <c r="E66" s="708" t="s">
        <v>914</v>
      </c>
      <c r="F66" s="661" t="s">
        <v>564</v>
      </c>
      <c r="G66" s="661" t="s">
        <v>564</v>
      </c>
      <c r="H66" s="520"/>
      <c r="I66" s="661" t="s">
        <v>564</v>
      </c>
      <c r="J66" s="520"/>
      <c r="K66" s="290"/>
      <c r="X66" s="759">
        <v>0</v>
      </c>
    </row>
    <row s="1636" customFormat="1" customHeight="1" ht="33.75" hidden="1">
      <c r="A67" s="2393"/>
      <c r="B67" s="512"/>
      <c r="D67" s="744" t="s">
        <v>726</v>
      </c>
      <c r="E67" s="955" t="s">
        <v>915</v>
      </c>
      <c r="F67" s="661" t="s">
        <v>879</v>
      </c>
      <c r="G67" s="728"/>
      <c r="H67" s="520"/>
      <c r="I67" s="728"/>
      <c r="J67" s="520"/>
      <c r="K67" s="290"/>
      <c r="X67" s="759">
        <v>0</v>
      </c>
    </row>
    <row s="1636" customFormat="1" customHeight="1" ht="22.5" hidden="1">
      <c r="A68" s="2393"/>
      <c r="B68" s="512"/>
      <c r="D68" s="744" t="s">
        <v>301</v>
      </c>
      <c r="E68" s="955" t="s">
        <v>916</v>
      </c>
      <c r="F68" s="661" t="s">
        <v>879</v>
      </c>
      <c r="G68" s="728"/>
      <c r="H68" s="520"/>
      <c r="I68" s="728"/>
      <c r="J68" s="520"/>
      <c r="K68" s="290"/>
      <c r="X68" s="759">
        <v>0</v>
      </c>
    </row>
    <row s="1636" customFormat="1" customHeight="1" ht="22.5" hidden="1">
      <c r="A69" s="2393"/>
      <c r="B69" s="512"/>
      <c r="D69" s="744" t="s">
        <v>304</v>
      </c>
      <c r="E69" s="955" t="s">
        <v>917</v>
      </c>
      <c r="F69" s="722" t="s">
        <v>576</v>
      </c>
      <c r="G69" s="743"/>
      <c r="H69" s="520"/>
      <c r="I69" s="743"/>
      <c r="J69" s="520"/>
      <c r="K69" s="290"/>
      <c r="X69" s="759">
        <v>0</v>
      </c>
    </row>
    <row s="1636" customFormat="1" customHeight="1" ht="22.5" hidden="1">
      <c r="A70" s="2393"/>
      <c r="B70" s="512"/>
      <c r="D70" s="744" t="s">
        <v>746</v>
      </c>
      <c r="E70" s="955" t="s">
        <v>918</v>
      </c>
      <c r="F70" s="722" t="s">
        <v>576</v>
      </c>
      <c r="G70" s="743"/>
      <c r="H70" s="520"/>
      <c r="I70" s="743"/>
      <c r="J70" s="520"/>
      <c r="K70" s="290"/>
      <c r="X70" s="759">
        <v>0</v>
      </c>
    </row>
    <row s="1636" customFormat="1" customHeight="1" ht="22.5" hidden="1">
      <c r="A71" s="2393"/>
      <c r="B71" s="512"/>
      <c r="D71" s="666" t="s">
        <v>88</v>
      </c>
      <c r="E71" s="667" t="s">
        <v>919</v>
      </c>
      <c r="F71" s="661" t="s">
        <v>879</v>
      </c>
      <c r="G71" s="558"/>
      <c r="H71" s="1031"/>
      <c r="I71" s="558"/>
      <c r="J71" s="1031"/>
      <c r="K71" s="303"/>
      <c r="X71" s="759">
        <v>0</v>
      </c>
    </row>
    <row s="1636" customFormat="1" customHeight="1" ht="56.25" hidden="1">
      <c r="A72" s="2393"/>
      <c r="B72" s="512"/>
      <c r="D72" s="666" t="s">
        <v>89</v>
      </c>
      <c r="E72" s="667" t="s">
        <v>920</v>
      </c>
      <c r="F72" s="722" t="s">
        <v>576</v>
      </c>
      <c r="G72" s="743"/>
      <c r="H72" s="1024"/>
      <c r="I72" s="743"/>
      <c r="J72" s="1024"/>
      <c r="K72" s="303"/>
      <c r="X72" s="759">
        <v>0</v>
      </c>
    </row>
    <row s="1636" customFormat="1" customHeight="1" ht="33.75" hidden="1">
      <c r="A73" s="2393"/>
      <c r="B73" s="512"/>
      <c r="D73" s="666" t="s">
        <v>106</v>
      </c>
      <c r="E73" s="667" t="s">
        <v>921</v>
      </c>
      <c r="F73" s="727" t="s">
        <v>837</v>
      </c>
      <c r="G73" s="669"/>
      <c r="H73" s="1024"/>
      <c r="I73" s="669"/>
      <c r="J73" s="1024"/>
      <c r="K73" s="290"/>
      <c r="X73" s="759">
        <v>0</v>
      </c>
    </row>
    <row s="1636" customFormat="1" customHeight="1" ht="22.5" hidden="1">
      <c r="A74" s="2393"/>
      <c r="B74" s="512" t="s">
        <v>606</v>
      </c>
      <c r="D74" s="666" t="s">
        <v>90</v>
      </c>
      <c r="E74" s="667" t="s">
        <v>922</v>
      </c>
      <c r="F74" s="727" t="s">
        <v>299</v>
      </c>
      <c r="G74" s="383"/>
      <c r="H74" s="1024"/>
      <c r="I74" s="383"/>
      <c r="J74" s="1024"/>
      <c r="K74" s="290" t="s">
        <v>649</v>
      </c>
      <c r="X74" s="759">
        <v>0</v>
      </c>
    </row>
    <row s="1636" customFormat="1" customHeight="1" ht="45" hidden="1">
      <c r="A75" s="2393"/>
      <c r="B75" s="512" t="s">
        <v>606</v>
      </c>
      <c r="D75" s="666" t="s">
        <v>670</v>
      </c>
      <c r="E75" s="668" t="s">
        <v>923</v>
      </c>
      <c r="F75" s="722" t="s">
        <v>299</v>
      </c>
      <c r="G75" s="383"/>
      <c r="H75" s="1024"/>
      <c r="I75" s="383"/>
      <c r="J75" s="1024"/>
      <c r="K75" s="290" t="s">
        <v>649</v>
      </c>
      <c r="X75" s="759">
        <v>0</v>
      </c>
    </row>
    <row s="1636" customFormat="1" customHeight="1" ht="11.549999999999999">
      <c r="A76" s="1034"/>
      <c r="B76" s="519"/>
      <c r="D76" s="1035"/>
      <c r="E76" s="1036"/>
      <c r="X76" s="510">
        <v>11</v>
      </c>
    </row>
    <row s="1636" customFormat="1" customHeight="1" ht="11.25" hidden="1">
      <c r="A77" s="2393" t="s">
        <v>924</v>
      </c>
      <c r="B77" s="512"/>
      <c r="D77" s="666">
        <v>1</v>
      </c>
      <c r="E77" s="667" t="s">
        <v>925</v>
      </c>
      <c r="F77" s="722" t="s">
        <v>827</v>
      </c>
      <c r="G77" s="725"/>
      <c r="H77" s="1024"/>
      <c r="I77" s="725"/>
      <c r="J77" s="1024"/>
      <c r="K77" s="290" t="s">
        <v>926</v>
      </c>
      <c r="X77" s="759">
        <v>0</v>
      </c>
    </row>
    <row s="1636" customFormat="1" customHeight="1" ht="11.25" hidden="1">
      <c r="A78" s="2393"/>
      <c r="B78" s="512"/>
      <c r="D78" s="666" t="s">
        <v>105</v>
      </c>
      <c r="E78" s="667" t="s">
        <v>927</v>
      </c>
      <c r="F78" s="722" t="s">
        <v>827</v>
      </c>
      <c r="G78" s="725"/>
      <c r="H78" s="1024"/>
      <c r="I78" s="725"/>
      <c r="J78" s="1024"/>
      <c r="K78" s="290" t="s">
        <v>928</v>
      </c>
      <c r="X78" s="759">
        <v>0</v>
      </c>
    </row>
    <row s="1636" customFormat="1" customHeight="1" ht="22.5" hidden="1">
      <c r="A79" s="2393"/>
      <c r="B79" s="512"/>
      <c r="D79" s="666" t="s">
        <v>88</v>
      </c>
      <c r="E79" s="723" t="s">
        <v>929</v>
      </c>
      <c r="F79" s="661" t="s">
        <v>876</v>
      </c>
      <c r="G79" s="725"/>
      <c r="H79" s="1024"/>
      <c r="I79" s="725"/>
      <c r="J79" s="1024"/>
      <c r="K79" s="290" t="s">
        <v>930</v>
      </c>
      <c r="X79" s="759">
        <v>0</v>
      </c>
    </row>
    <row s="1636" customFormat="1" customHeight="1" ht="11.25" hidden="1">
      <c r="A80" s="2393"/>
      <c r="B80" s="512"/>
      <c r="D80" s="666" t="s">
        <v>320</v>
      </c>
      <c r="E80" s="724" t="s">
        <v>931</v>
      </c>
      <c r="F80" s="661" t="s">
        <v>876</v>
      </c>
      <c r="G80" s="725"/>
      <c r="H80" s="1024"/>
      <c r="I80" s="725"/>
      <c r="J80" s="1024"/>
      <c r="K80" s="290"/>
      <c r="X80" s="759">
        <v>0</v>
      </c>
    </row>
    <row s="1636" customFormat="1" customHeight="1" ht="11.25" hidden="1">
      <c r="A81" s="2393"/>
      <c r="B81" s="512"/>
      <c r="D81" s="666" t="s">
        <v>328</v>
      </c>
      <c r="E81" s="724" t="s">
        <v>932</v>
      </c>
      <c r="F81" s="661" t="s">
        <v>876</v>
      </c>
      <c r="G81" s="725"/>
      <c r="H81" s="1024"/>
      <c r="I81" s="725"/>
      <c r="J81" s="1024"/>
      <c r="K81" s="290"/>
      <c r="X81" s="759">
        <v>0</v>
      </c>
    </row>
    <row s="1636" customFormat="1" customHeight="1" ht="11.25" hidden="1">
      <c r="A82" s="2393"/>
      <c r="B82" s="512"/>
      <c r="D82" s="666" t="s">
        <v>330</v>
      </c>
      <c r="E82" s="724" t="s">
        <v>933</v>
      </c>
      <c r="F82" s="661" t="s">
        <v>876</v>
      </c>
      <c r="G82" s="725"/>
      <c r="H82" s="1024"/>
      <c r="I82" s="725"/>
      <c r="J82" s="1024"/>
      <c r="K82" s="290"/>
      <c r="X82" s="759">
        <v>0</v>
      </c>
    </row>
    <row s="1636" customFormat="1" customHeight="1" ht="11.25" hidden="1">
      <c r="A83" s="2393"/>
      <c r="B83" s="512"/>
      <c r="D83" s="666" t="s">
        <v>332</v>
      </c>
      <c r="E83" s="724" t="s">
        <v>934</v>
      </c>
      <c r="F83" s="661" t="s">
        <v>876</v>
      </c>
      <c r="G83" s="725"/>
      <c r="H83" s="1024"/>
      <c r="I83" s="725"/>
      <c r="J83" s="1024"/>
      <c r="K83" s="290"/>
      <c r="X83" s="759">
        <v>0</v>
      </c>
    </row>
    <row s="1636" customFormat="1" customHeight="1" ht="11.25" hidden="1">
      <c r="A84" s="2393"/>
      <c r="B84" s="512"/>
      <c r="D84" s="666" t="s">
        <v>935</v>
      </c>
      <c r="E84" s="724" t="s">
        <v>936</v>
      </c>
      <c r="F84" s="661" t="s">
        <v>876</v>
      </c>
      <c r="G84" s="725"/>
      <c r="H84" s="1024"/>
      <c r="I84" s="725"/>
      <c r="J84" s="1024"/>
      <c r="K84" s="290"/>
      <c r="X84" s="759">
        <v>0</v>
      </c>
    </row>
    <row s="1636" customFormat="1" customHeight="1" ht="11.25" hidden="1">
      <c r="A85" s="2393"/>
      <c r="B85" s="512"/>
      <c r="D85" s="666" t="s">
        <v>937</v>
      </c>
      <c r="E85" s="724" t="s">
        <v>938</v>
      </c>
      <c r="F85" s="661" t="s">
        <v>876</v>
      </c>
      <c r="G85" s="725"/>
      <c r="H85" s="1024"/>
      <c r="I85" s="725"/>
      <c r="J85" s="1024"/>
      <c r="K85" s="290"/>
      <c r="X85" s="759">
        <v>0</v>
      </c>
    </row>
    <row s="1636" customFormat="1" customHeight="1" ht="11.25" hidden="1">
      <c r="A86" s="2393"/>
      <c r="B86" s="512"/>
      <c r="D86" s="666" t="s">
        <v>939</v>
      </c>
      <c r="E86" s="724" t="s">
        <v>940</v>
      </c>
      <c r="F86" s="661" t="s">
        <v>876</v>
      </c>
      <c r="G86" s="725"/>
      <c r="H86" s="1024"/>
      <c r="I86" s="725"/>
      <c r="J86" s="1024"/>
      <c r="K86" s="290"/>
      <c r="X86" s="759">
        <v>0</v>
      </c>
    </row>
    <row s="1636" customFormat="1" customHeight="1" ht="45" hidden="1">
      <c r="A87" s="2393"/>
      <c r="B87" s="512"/>
      <c r="D87" s="666" t="s">
        <v>89</v>
      </c>
      <c r="E87" s="667" t="s">
        <v>941</v>
      </c>
      <c r="F87" s="661" t="s">
        <v>876</v>
      </c>
      <c r="G87" s="725"/>
      <c r="H87" s="1024"/>
      <c r="I87" s="725"/>
      <c r="J87" s="1024"/>
      <c r="K87" s="290" t="s">
        <v>942</v>
      </c>
      <c r="X87" s="759">
        <v>0</v>
      </c>
    </row>
    <row s="1636" customFormat="1" customHeight="1" ht="11.25" hidden="1">
      <c r="A88" s="2393"/>
      <c r="B88" s="512"/>
      <c r="D88" s="666" t="s">
        <v>771</v>
      </c>
      <c r="E88" s="724" t="s">
        <v>931</v>
      </c>
      <c r="F88" s="661" t="s">
        <v>876</v>
      </c>
      <c r="G88" s="725"/>
      <c r="H88" s="1024"/>
      <c r="I88" s="725"/>
      <c r="J88" s="1024"/>
      <c r="K88" s="290"/>
      <c r="X88" s="759">
        <v>0</v>
      </c>
    </row>
    <row s="1636" customFormat="1" customHeight="1" ht="11.25" hidden="1">
      <c r="A89" s="2393"/>
      <c r="B89" s="512"/>
      <c r="D89" s="666" t="s">
        <v>813</v>
      </c>
      <c r="E89" s="724" t="s">
        <v>932</v>
      </c>
      <c r="F89" s="661" t="s">
        <v>876</v>
      </c>
      <c r="G89" s="725"/>
      <c r="H89" s="1024"/>
      <c r="I89" s="725"/>
      <c r="J89" s="1024"/>
      <c r="K89" s="290"/>
      <c r="X89" s="759">
        <v>0</v>
      </c>
    </row>
    <row s="1636" customFormat="1" customHeight="1" ht="11.25" hidden="1">
      <c r="A90" s="2393"/>
      <c r="B90" s="512"/>
      <c r="D90" s="666" t="s">
        <v>816</v>
      </c>
      <c r="E90" s="724" t="s">
        <v>933</v>
      </c>
      <c r="F90" s="661" t="s">
        <v>876</v>
      </c>
      <c r="G90" s="725"/>
      <c r="H90" s="1024"/>
      <c r="I90" s="725"/>
      <c r="J90" s="1024"/>
      <c r="K90" s="290"/>
      <c r="X90" s="759">
        <v>0</v>
      </c>
    </row>
    <row s="1636" customFormat="1" customHeight="1" ht="11.25" hidden="1">
      <c r="A91" s="2393"/>
      <c r="B91" s="512"/>
      <c r="D91" s="666" t="s">
        <v>894</v>
      </c>
      <c r="E91" s="724" t="s">
        <v>934</v>
      </c>
      <c r="F91" s="661" t="s">
        <v>876</v>
      </c>
      <c r="G91" s="725"/>
      <c r="H91" s="1024"/>
      <c r="I91" s="725"/>
      <c r="J91" s="1024"/>
      <c r="K91" s="290"/>
      <c r="X91" s="759">
        <v>0</v>
      </c>
    </row>
    <row s="1636" customFormat="1" customHeight="1" ht="11.25" hidden="1">
      <c r="A92" s="2393"/>
      <c r="B92" s="512"/>
      <c r="D92" s="666" t="s">
        <v>896</v>
      </c>
      <c r="E92" s="724" t="s">
        <v>936</v>
      </c>
      <c r="F92" s="661" t="s">
        <v>876</v>
      </c>
      <c r="G92" s="725"/>
      <c r="H92" s="1024"/>
      <c r="I92" s="725"/>
      <c r="J92" s="1024"/>
      <c r="K92" s="290"/>
      <c r="X92" s="759">
        <v>0</v>
      </c>
    </row>
    <row s="1636" customFormat="1" customHeight="1" ht="11.25" hidden="1">
      <c r="A93" s="2393"/>
      <c r="B93" s="512"/>
      <c r="D93" s="666" t="s">
        <v>943</v>
      </c>
      <c r="E93" s="724" t="s">
        <v>938</v>
      </c>
      <c r="F93" s="661" t="s">
        <v>876</v>
      </c>
      <c r="G93" s="725"/>
      <c r="H93" s="1024"/>
      <c r="I93" s="725"/>
      <c r="J93" s="1024"/>
      <c r="K93" s="290"/>
      <c r="X93" s="759">
        <v>0</v>
      </c>
    </row>
    <row s="1636" customFormat="1" customHeight="1" ht="11.25" hidden="1">
      <c r="A94" s="2393"/>
      <c r="B94" s="512"/>
      <c r="D94" s="666" t="s">
        <v>944</v>
      </c>
      <c r="E94" s="724" t="s">
        <v>940</v>
      </c>
      <c r="F94" s="661" t="s">
        <v>876</v>
      </c>
      <c r="G94" s="725"/>
      <c r="H94" s="1024"/>
      <c r="I94" s="725"/>
      <c r="J94" s="1024"/>
      <c r="K94" s="290"/>
      <c r="X94" s="759">
        <v>0</v>
      </c>
    </row>
    <row s="1636" customFormat="1" customHeight="1" ht="24.75" hidden="1">
      <c r="A95" s="2393"/>
      <c r="B95" s="512"/>
      <c r="D95" s="666" t="s">
        <v>106</v>
      </c>
      <c r="E95" s="667" t="s">
        <v>945</v>
      </c>
      <c r="F95" s="726" t="s">
        <v>576</v>
      </c>
      <c r="G95" s="728"/>
      <c r="H95" s="1024"/>
      <c r="I95" s="728"/>
      <c r="J95" s="1024"/>
      <c r="K95" s="290" t="s">
        <v>946</v>
      </c>
      <c r="X95" s="759">
        <v>0</v>
      </c>
    </row>
    <row s="1636" customFormat="1" customHeight="1" ht="33.75" hidden="1">
      <c r="A96" s="2393"/>
      <c r="B96" s="512"/>
      <c r="D96" s="666" t="s">
        <v>90</v>
      </c>
      <c r="E96" s="667" t="s">
        <v>947</v>
      </c>
      <c r="F96" s="727" t="s">
        <v>837</v>
      </c>
      <c r="G96" s="729"/>
      <c r="H96" s="1024"/>
      <c r="I96" s="729"/>
      <c r="J96" s="1024"/>
      <c r="K96" s="290"/>
      <c r="X96" s="759">
        <v>0</v>
      </c>
    </row>
    <row s="1636" customFormat="1" customHeight="1" ht="22.5" hidden="1">
      <c r="A97" s="2393"/>
      <c r="B97" s="512" t="s">
        <v>606</v>
      </c>
      <c r="D97" s="666" t="s">
        <v>91</v>
      </c>
      <c r="E97" s="667" t="s">
        <v>948</v>
      </c>
      <c r="F97" s="727" t="s">
        <v>299</v>
      </c>
      <c r="G97" s="386"/>
      <c r="H97" s="1024"/>
      <c r="I97" s="386"/>
      <c r="J97" s="1024"/>
      <c r="K97" s="290" t="s">
        <v>649</v>
      </c>
      <c r="X97" s="759">
        <v>0</v>
      </c>
    </row>
    <row s="1636" customFormat="1" customHeight="1" ht="45" hidden="1">
      <c r="A98" s="2393"/>
      <c r="B98" s="512" t="s">
        <v>606</v>
      </c>
      <c r="D98" s="666" t="s">
        <v>949</v>
      </c>
      <c r="E98" s="668" t="s">
        <v>950</v>
      </c>
      <c r="F98" s="722" t="s">
        <v>299</v>
      </c>
      <c r="G98" s="386"/>
      <c r="H98" s="1024"/>
      <c r="I98" s="386"/>
      <c r="J98" s="1024"/>
      <c r="K98" s="290" t="s">
        <v>649</v>
      </c>
      <c r="X98" s="759">
        <v>0</v>
      </c>
    </row>
    <row s="1636" customFormat="1" customHeight="1" ht="95.25" hidden="1">
      <c r="A99" s="2393"/>
      <c r="B99" s="512" t="s">
        <v>606</v>
      </c>
      <c r="D99" s="666" t="s">
        <v>107</v>
      </c>
      <c r="E99" s="667" t="s">
        <v>951</v>
      </c>
      <c r="F99" s="722" t="s">
        <v>299</v>
      </c>
      <c r="G99" s="386"/>
      <c r="H99" s="1024"/>
      <c r="I99" s="386"/>
      <c r="J99" s="1024"/>
      <c r="K99" s="290" t="s">
        <v>649</v>
      </c>
      <c r="X99" s="759">
        <v>0</v>
      </c>
    </row>
    <row s="1636" customFormat="1" customHeight="1" ht="22.5" hidden="1">
      <c r="A100" s="2393"/>
      <c r="B100" s="512" t="s">
        <v>606</v>
      </c>
      <c r="D100" s="666" t="s">
        <v>143</v>
      </c>
      <c r="E100" s="667" t="s">
        <v>952</v>
      </c>
      <c r="F100" s="722" t="s">
        <v>299</v>
      </c>
      <c r="G100" s="386"/>
      <c r="H100" s="1024"/>
      <c r="I100" s="386"/>
      <c r="J100" s="1024"/>
      <c r="K100" s="290" t="s">
        <v>649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49079-0688-719A-EED5-0.7FC463F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64</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4980E-5FB9-8DCC-763F-0.5511D01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355</v>
      </c>
      <c r="D3" s="690" t="str">
        <f>B3&amp;".1"</f>
        <v>.1</v>
      </c>
      <c r="E3" s="691" t="s">
        <v>953</v>
      </c>
      <c r="F3" s="692" t="s">
        <v>299</v>
      </c>
      <c r="G3" s="687"/>
      <c r="H3" s="402"/>
      <c r="I3" s="687"/>
      <c r="J3" s="402"/>
      <c r="K3" s="290" t="s">
        <v>954</v>
      </c>
      <c r="V3" s="506">
        <v>0</v>
      </c>
    </row>
    <row customHeight="1" ht="15" hidden="1">
      <c r="A4" s="506"/>
      <c r="B4" s="2398"/>
      <c r="C4" s="2399"/>
      <c r="D4" s="690" t="str">
        <f>B3&amp;".2"</f>
        <v>.2</v>
      </c>
      <c r="E4" s="691" t="s">
        <v>955</v>
      </c>
      <c r="F4" s="692" t="s">
        <v>299</v>
      </c>
      <c r="G4" s="1739" t="s">
        <v>22</v>
      </c>
      <c r="H4" s="402"/>
      <c r="I4" s="1739" t="s">
        <v>22</v>
      </c>
      <c r="J4" s="402"/>
      <c r="K4" s="290" t="s">
        <v>956</v>
      </c>
      <c r="V4" s="506">
        <v>0</v>
      </c>
    </row>
    <row s="1367" customFormat="1" customHeight="1" ht="15" hidden="1">
      <c r="C5" s="673"/>
      <c r="U5" s="421"/>
      <c r="V5" s="418">
        <v>0</v>
      </c>
    </row>
    <row customHeight="1" ht="22.5" hidden="1">
      <c r="A6" s="506"/>
      <c r="B6" s="2398"/>
      <c r="C6" s="2399" t="s">
        <v>355</v>
      </c>
      <c r="D6" s="690" t="str">
        <f>B6&amp;".1"</f>
        <v>.1</v>
      </c>
      <c r="E6" s="691" t="s">
        <v>957</v>
      </c>
      <c r="F6" s="692" t="s">
        <v>299</v>
      </c>
      <c r="G6" s="687"/>
      <c r="H6" s="402"/>
      <c r="I6" s="687"/>
      <c r="J6" s="402"/>
      <c r="K6" s="290" t="s">
        <v>958</v>
      </c>
      <c r="V6" s="506">
        <v>0</v>
      </c>
    </row>
    <row customHeight="1" ht="15" hidden="1">
      <c r="A7" s="506"/>
      <c r="B7" s="2398"/>
      <c r="C7" s="2399"/>
      <c r="D7" s="690" t="str">
        <f>B6&amp;".2"</f>
        <v>.2</v>
      </c>
      <c r="E7" s="691" t="s">
        <v>955</v>
      </c>
      <c r="F7" s="692" t="s">
        <v>299</v>
      </c>
      <c r="G7" s="1739" t="s">
        <v>22</v>
      </c>
      <c r="H7" s="402"/>
      <c r="I7" s="1739" t="s">
        <v>22</v>
      </c>
      <c r="J7" s="402"/>
      <c r="K7" s="290" t="s">
        <v>956</v>
      </c>
      <c r="V7" s="506">
        <v>0</v>
      </c>
    </row>
    <row s="1367" customFormat="1" customHeight="1" ht="15" hidden="1">
      <c r="C8" s="673"/>
      <c r="U8" s="421"/>
      <c r="V8" s="418">
        <v>0</v>
      </c>
    </row>
    <row customHeight="1" ht="22.5" hidden="1">
      <c r="A9" s="506"/>
      <c r="B9" s="2398"/>
      <c r="C9" s="2399" t="s">
        <v>355</v>
      </c>
      <c r="D9" s="690" t="str">
        <f>B9&amp;".1"</f>
        <v>.1</v>
      </c>
      <c r="E9" s="691" t="s">
        <v>959</v>
      </c>
      <c r="F9" s="692" t="s">
        <v>299</v>
      </c>
      <c r="G9" s="698" t="s">
        <v>22</v>
      </c>
      <c r="H9" s="402" t="s">
        <v>22</v>
      </c>
      <c r="I9" s="698" t="s">
        <v>22</v>
      </c>
      <c r="J9" s="402" t="s">
        <v>22</v>
      </c>
      <c r="K9" s="290"/>
      <c r="V9" s="506">
        <v>0</v>
      </c>
    </row>
    <row customHeight="1" ht="15" hidden="1">
      <c r="A10" s="506"/>
      <c r="B10" s="2398"/>
      <c r="C10" s="2399"/>
      <c r="D10" s="690" t="str">
        <f>B9&amp;".2"</f>
        <v>.2</v>
      </c>
      <c r="E10" s="691" t="s">
        <v>960</v>
      </c>
      <c r="F10" s="692" t="s">
        <v>299</v>
      </c>
      <c r="G10" s="1733" t="s">
        <v>22</v>
      </c>
      <c r="H10" s="402" t="s">
        <v>22</v>
      </c>
      <c r="I10" s="1733" t="s">
        <v>22</v>
      </c>
      <c r="J10" s="402" t="s">
        <v>22</v>
      </c>
      <c r="K10" s="290" t="s">
        <v>961</v>
      </c>
      <c r="V10" s="506">
        <v>0</v>
      </c>
    </row>
    <row customHeight="1" ht="15" hidden="1">
      <c r="A11" s="506"/>
      <c r="B11" s="2398"/>
      <c r="C11" s="2399"/>
      <c r="D11" s="690" t="str">
        <f>B9&amp;".3"</f>
        <v>.3</v>
      </c>
      <c r="E11" s="691" t="s">
        <v>962</v>
      </c>
      <c r="F11" s="692" t="s">
        <v>299</v>
      </c>
      <c r="G11" s="1733" t="s">
        <v>22</v>
      </c>
      <c r="H11" s="402" t="s">
        <v>22</v>
      </c>
      <c r="I11" s="1733" t="s">
        <v>22</v>
      </c>
      <c r="J11" s="402" t="s">
        <v>22</v>
      </c>
      <c r="K11" s="290" t="s">
        <v>963</v>
      </c>
      <c r="V11" s="506">
        <v>0</v>
      </c>
    </row>
    <row s="1367" customFormat="1" customHeight="1" ht="15" hidden="1">
      <c r="C12" s="673"/>
      <c r="U12" s="421"/>
      <c r="V12" s="418">
        <v>0</v>
      </c>
    </row>
    <row customHeight="1" ht="33.75" hidden="1">
      <c r="A13" s="506"/>
      <c r="B13" s="2398"/>
      <c r="C13" s="2399" t="s">
        <v>355</v>
      </c>
      <c r="D13" s="690" t="str">
        <f>B13&amp;".1"</f>
        <v>.1</v>
      </c>
      <c r="E13" s="691" t="s">
        <v>964</v>
      </c>
      <c r="F13" s="692" t="s">
        <v>299</v>
      </c>
      <c r="G13" s="698" t="s">
        <v>22</v>
      </c>
      <c r="H13" s="402" t="s">
        <v>22</v>
      </c>
      <c r="I13" s="698" t="s">
        <v>22</v>
      </c>
      <c r="J13" s="402" t="s">
        <v>22</v>
      </c>
      <c r="K13" s="290" t="s">
        <v>965</v>
      </c>
      <c r="V13" s="506">
        <v>0</v>
      </c>
    </row>
    <row customHeight="1" ht="15" hidden="1">
      <c r="B14" s="2398"/>
      <c r="C14" s="2399"/>
      <c r="D14" s="690" t="str">
        <f>B13&amp;".2"</f>
        <v>.2</v>
      </c>
      <c r="E14" s="691" t="s">
        <v>966</v>
      </c>
      <c r="F14" s="692" t="s">
        <v>299</v>
      </c>
      <c r="G14" s="1733" t="s">
        <v>22</v>
      </c>
      <c r="H14" s="402" t="s">
        <v>22</v>
      </c>
      <c r="I14" s="1733" t="s">
        <v>22</v>
      </c>
      <c r="J14" s="402" t="s">
        <v>22</v>
      </c>
      <c r="K14" s="290" t="s">
        <v>967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582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584</v>
      </c>
      <c r="G30" s="809" t="s">
        <v>296</v>
      </c>
      <c r="H30" s="808" t="s">
        <v>406</v>
      </c>
      <c r="I30" s="685" t="s">
        <v>296</v>
      </c>
      <c r="J30" s="466" t="s">
        <v>406</v>
      </c>
      <c r="K30" s="2202"/>
      <c r="V30" s="506">
        <v>34</v>
      </c>
    </row>
    <row customHeight="1" ht="15" hidden="1">
      <c r="C31" s="177"/>
      <c r="D31" s="594"/>
      <c r="E31" s="594"/>
      <c r="F31" s="594"/>
      <c r="G31" s="660"/>
      <c r="H31" s="660"/>
      <c r="I31" s="660"/>
      <c r="J31" s="660"/>
      <c r="K31" s="290"/>
      <c r="V31" s="506">
        <v>0</v>
      </c>
    </row>
    <row customHeight="1" ht="24">
      <c r="A32" s="506"/>
      <c r="B32" s="506" t="s">
        <v>968</v>
      </c>
      <c r="C32" s="527"/>
      <c r="D32" s="693">
        <v>1</v>
      </c>
      <c r="E32" s="694" t="s">
        <v>969</v>
      </c>
      <c r="F32" s="692" t="s">
        <v>299</v>
      </c>
      <c r="G32" s="814" t="s">
        <v>299</v>
      </c>
      <c r="H32" s="814" t="s">
        <v>299</v>
      </c>
      <c r="I32" s="692" t="s">
        <v>299</v>
      </c>
      <c r="J32" s="692" t="s">
        <v>299</v>
      </c>
      <c r="K32" s="290"/>
      <c r="V32" s="506">
        <v>23</v>
      </c>
    </row>
    <row customHeight="1" ht="11.549999999999999">
      <c r="A33" s="506"/>
      <c r="C33" s="506"/>
      <c r="D33" s="348"/>
      <c r="E33" s="581" t="s">
        <v>604</v>
      </c>
      <c r="F33" s="573"/>
      <c r="G33" s="573"/>
      <c r="H33" s="573"/>
      <c r="I33" s="573"/>
      <c r="J33" s="573"/>
      <c r="K33" s="574"/>
      <c r="U33" s="506"/>
      <c r="V33" s="506">
        <v>11</v>
      </c>
    </row>
    <row customHeight="1" ht="24">
      <c r="A34" s="506"/>
      <c r="B34" s="582" t="s">
        <v>654</v>
      </c>
      <c r="C34" s="527"/>
      <c r="D34" s="693">
        <v>2</v>
      </c>
      <c r="E34" s="694" t="s">
        <v>970</v>
      </c>
      <c r="F34" s="821" t="s">
        <v>299</v>
      </c>
      <c r="G34" s="821" t="s">
        <v>299</v>
      </c>
      <c r="H34" s="821" t="s">
        <v>299</v>
      </c>
      <c r="I34" s="692"/>
      <c r="J34" s="692"/>
      <c r="K34" s="290"/>
      <c r="V34" s="506">
        <v>23</v>
      </c>
    </row>
    <row customHeight="1" ht="11.549999999999999">
      <c r="A35" s="506"/>
      <c r="C35" s="506"/>
      <c r="D35" s="348"/>
      <c r="E35" s="581" t="s">
        <v>971</v>
      </c>
      <c r="F35" s="573"/>
      <c r="G35" s="695"/>
      <c r="H35" s="573"/>
      <c r="I35" s="695"/>
      <c r="J35" s="573"/>
      <c r="K35" s="574"/>
      <c r="U35" s="506"/>
      <c r="V35" s="506">
        <v>11</v>
      </c>
    </row>
    <row customHeight="1" ht="71.25">
      <c r="A36" s="506"/>
      <c r="B36" s="506" t="s">
        <v>972</v>
      </c>
      <c r="C36" s="527"/>
      <c r="D36" s="693">
        <v>3</v>
      </c>
      <c r="E36" s="694" t="s">
        <v>973</v>
      </c>
      <c r="F36" s="696" t="s">
        <v>299</v>
      </c>
      <c r="G36" s="815" t="s">
        <v>974</v>
      </c>
      <c r="H36" s="814" t="s">
        <v>299</v>
      </c>
      <c r="I36" s="525" t="s">
        <v>974</v>
      </c>
      <c r="J36" s="692" t="s">
        <v>299</v>
      </c>
      <c r="K36" s="290" t="s">
        <v>975</v>
      </c>
      <c r="V36" s="506">
        <v>68</v>
      </c>
    </row>
    <row customHeight="1" ht="11.549999999999999">
      <c r="A37" s="506"/>
      <c r="C37" s="506"/>
      <c r="D37" s="348"/>
      <c r="E37" s="581" t="s">
        <v>976</v>
      </c>
      <c r="F37" s="573"/>
      <c r="G37" s="695"/>
      <c r="H37" s="695"/>
      <c r="I37" s="695"/>
      <c r="J37" s="695"/>
      <c r="K37" s="574"/>
      <c r="U37" s="506"/>
      <c r="V37" s="506">
        <v>11</v>
      </c>
    </row>
    <row customHeight="1" ht="71.25">
      <c r="A38" s="506"/>
      <c r="B38" s="506" t="s">
        <v>977</v>
      </c>
      <c r="C38" s="527"/>
      <c r="D38" s="693">
        <v>4</v>
      </c>
      <c r="E38" s="694" t="s">
        <v>978</v>
      </c>
      <c r="F38" s="696" t="s">
        <v>299</v>
      </c>
      <c r="G38" s="815" t="s">
        <v>974</v>
      </c>
      <c r="H38" s="816" t="s">
        <v>299</v>
      </c>
      <c r="I38" s="525" t="s">
        <v>974</v>
      </c>
      <c r="J38" s="522" t="s">
        <v>299</v>
      </c>
      <c r="K38" s="680" t="s">
        <v>979</v>
      </c>
      <c r="V38" s="506">
        <v>68</v>
      </c>
    </row>
    <row customHeight="1" ht="11.549999999999999">
      <c r="A39" s="506"/>
      <c r="C39" s="506"/>
      <c r="D39" s="348"/>
      <c r="E39" s="581" t="s">
        <v>980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7069A-56E3-0017-A5B7-0.062B478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981</v>
      </c>
      <c r="H9" s="2176" t="s">
        <v>982</v>
      </c>
      <c r="I9" s="2128" t="s">
        <v>983</v>
      </c>
      <c r="J9" s="2128" t="s">
        <v>984</v>
      </c>
      <c r="K9" s="2128" t="s">
        <v>985</v>
      </c>
      <c r="L9" s="2128" t="s">
        <v>986</v>
      </c>
      <c r="M9" s="2128" t="s">
        <v>987</v>
      </c>
      <c r="N9" s="2210" t="s">
        <v>988</v>
      </c>
      <c r="O9" s="2210"/>
      <c r="P9" s="2210"/>
      <c r="Q9" s="2400" t="s">
        <v>989</v>
      </c>
      <c r="R9" s="2401"/>
      <c r="S9" s="2401"/>
      <c r="T9" s="2402"/>
      <c r="U9" s="2400" t="s">
        <v>990</v>
      </c>
      <c r="V9" s="2401"/>
      <c r="W9" s="2401"/>
      <c r="X9" s="2402"/>
      <c r="Y9" s="2102" t="s">
        <v>991</v>
      </c>
      <c r="Z9" s="2103"/>
      <c r="AA9" s="2103"/>
      <c r="AB9" s="2104"/>
      <c r="AE9" s="759">
        <v>41</v>
      </c>
    </row>
    <row customHeight="1" ht="43.050000000000004">
      <c r="A10" s="906"/>
      <c r="B10" s="906"/>
      <c r="C10" s="906"/>
      <c r="F10" s="2176"/>
      <c r="G10" s="2176"/>
      <c r="H10" s="2233"/>
      <c r="I10" s="2176"/>
      <c r="J10" s="2176"/>
      <c r="K10" s="2176"/>
      <c r="L10" s="2176"/>
      <c r="M10" s="2176"/>
      <c r="N10" s="904" t="s">
        <v>992</v>
      </c>
      <c r="O10" s="904" t="s">
        <v>993</v>
      </c>
      <c r="P10" s="905" t="s">
        <v>994</v>
      </c>
      <c r="Q10" s="916" t="s">
        <v>87</v>
      </c>
      <c r="R10" s="916" t="s">
        <v>995</v>
      </c>
      <c r="S10" s="916" t="s">
        <v>996</v>
      </c>
      <c r="T10" s="917" t="s">
        <v>997</v>
      </c>
      <c r="U10" s="916" t="s">
        <v>87</v>
      </c>
      <c r="V10" s="916" t="s">
        <v>998</v>
      </c>
      <c r="W10" s="916" t="s">
        <v>996</v>
      </c>
      <c r="X10" s="917" t="s">
        <v>997</v>
      </c>
      <c r="Y10" s="302" t="s">
        <v>999</v>
      </c>
      <c r="Z10" s="2102" t="s">
        <v>86</v>
      </c>
      <c r="AA10" s="2104"/>
      <c r="AB10" s="1050" t="s">
        <v>1000</v>
      </c>
      <c r="AE10" s="759">
        <v>41</v>
      </c>
    </row>
    <row s="1643" customFormat="1" customHeight="1" ht="5.25" hidden="1">
      <c r="A11" s="1053"/>
      <c r="B11" s="1053"/>
      <c r="C11" s="1053"/>
      <c r="E11" s="1051"/>
      <c r="F11" s="2407" t="s">
        <v>389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0FA99-C279-BB42-B3A9-0.D70AE0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1003</v>
      </c>
      <c r="G9" s="2410" t="s">
        <v>1004</v>
      </c>
      <c r="H9" s="2411"/>
      <c r="I9" s="2128" t="s">
        <v>1005</v>
      </c>
      <c r="J9" s="2128"/>
      <c r="K9" s="2128" t="s">
        <v>1006</v>
      </c>
      <c r="L9" s="2128"/>
      <c r="M9" s="2128"/>
      <c r="N9" s="2128"/>
      <c r="O9" s="2128"/>
      <c r="P9" s="2128"/>
      <c r="Q9" s="2128"/>
      <c r="R9" s="2128"/>
      <c r="S9" s="2128"/>
      <c r="T9" s="2128"/>
      <c r="U9" s="2128"/>
      <c r="V9" s="2128"/>
      <c r="W9" s="2128"/>
      <c r="X9" s="2128"/>
      <c r="Y9" s="2128"/>
      <c r="Z9" s="2193" t="s">
        <v>1007</v>
      </c>
      <c r="AA9" s="2194"/>
      <c r="AB9" s="2128" t="s">
        <v>1008</v>
      </c>
      <c r="AC9" s="2128"/>
      <c r="AD9" s="2128"/>
      <c r="AE9" s="2128"/>
      <c r="AF9" s="2176" t="s">
        <v>1009</v>
      </c>
      <c r="AG9" s="2128" t="s">
        <v>1010</v>
      </c>
      <c r="AH9" s="2128"/>
      <c r="AI9" s="2176" t="s">
        <v>1011</v>
      </c>
      <c r="AJ9" s="2128" t="s">
        <v>1012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1013</v>
      </c>
      <c r="L10" s="2102" t="s">
        <v>1014</v>
      </c>
      <c r="M10" s="2104"/>
      <c r="N10" s="2128" t="s">
        <v>1015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1016</v>
      </c>
      <c r="M11" s="2176" t="s">
        <v>1017</v>
      </c>
      <c r="N11" s="2128" t="s">
        <v>1018</v>
      </c>
      <c r="O11" s="2128"/>
      <c r="P11" s="2419" t="s">
        <v>999</v>
      </c>
      <c r="Q11" s="2419" t="s">
        <v>1019</v>
      </c>
      <c r="R11" s="2419" t="s">
        <v>1020</v>
      </c>
      <c r="S11" s="2419" t="s">
        <v>1021</v>
      </c>
      <c r="T11" s="2419"/>
      <c r="U11" s="2419"/>
      <c r="V11" s="2419"/>
      <c r="W11" s="2419"/>
      <c r="X11" s="2419"/>
      <c r="Y11" s="2419"/>
      <c r="Z11" s="2195"/>
      <c r="AA11" s="2196"/>
      <c r="AB11" s="2128" t="s">
        <v>1022</v>
      </c>
      <c r="AC11" s="2128"/>
      <c r="AD11" s="2102" t="s">
        <v>1023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1024</v>
      </c>
      <c r="K12" s="2128"/>
      <c r="L12" s="2233"/>
      <c r="M12" s="2233"/>
      <c r="N12" s="2128"/>
      <c r="O12" s="2128"/>
      <c r="P12" s="2419"/>
      <c r="Q12" s="2419"/>
      <c r="R12" s="2419"/>
      <c r="S12" s="1135" t="s">
        <v>84</v>
      </c>
      <c r="T12" s="1135" t="s">
        <v>85</v>
      </c>
      <c r="U12" s="1135" t="s">
        <v>83</v>
      </c>
      <c r="V12" s="1135" t="s">
        <v>1025</v>
      </c>
      <c r="W12" s="1135" t="s">
        <v>83</v>
      </c>
      <c r="X12" s="1135" t="s">
        <v>1026</v>
      </c>
      <c r="Y12" s="1135" t="s">
        <v>1027</v>
      </c>
      <c r="Z12" s="2201"/>
      <c r="AA12" s="2202"/>
      <c r="AB12" s="1142" t="s">
        <v>1028</v>
      </c>
      <c r="AC12" s="1142" t="s">
        <v>1029</v>
      </c>
      <c r="AD12" s="1142" t="s">
        <v>1028</v>
      </c>
      <c r="AE12" s="1142" t="s">
        <v>1029</v>
      </c>
      <c r="AF12" s="2233"/>
      <c r="AG12" s="1155" t="s">
        <v>1030</v>
      </c>
      <c r="AH12" s="1155" t="s">
        <v>1031</v>
      </c>
      <c r="AI12" s="2233"/>
      <c r="AJ12" s="1155" t="s">
        <v>1030</v>
      </c>
      <c r="AK12" s="1155" t="s">
        <v>1031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499FD-C081-4F63-584E-0.9B85086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1033</v>
      </c>
      <c r="H10" s="2427" t="s">
        <v>1034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1036</v>
      </c>
      <c r="G14" s="2422" t="s">
        <v>1037</v>
      </c>
      <c r="H14" s="2422"/>
      <c r="I14" s="2422"/>
      <c r="J14" s="2422"/>
      <c r="K14" s="1235"/>
      <c r="W14" s="1156">
        <v>11</v>
      </c>
    </row>
    <row customHeight="1" ht="11.549999999999999">
      <c r="F15" s="1231">
        <v>1</v>
      </c>
      <c r="G15" s="691" t="s">
        <v>1038</v>
      </c>
      <c r="H15" s="1237">
        <f>SUM(I15:J15)</f>
        <v>0</v>
      </c>
      <c r="I15" s="1237">
        <f>SUM(I16:I27)</f>
        <v>0</v>
      </c>
      <c r="J15" s="1226"/>
      <c r="K15" s="1235"/>
      <c r="W15" s="1156">
        <v>11</v>
      </c>
    </row>
    <row customHeight="1" ht="24">
      <c r="F16" s="1231" t="s">
        <v>1039</v>
      </c>
      <c r="G16" s="1238" t="s">
        <v>1040</v>
      </c>
      <c r="H16" s="1237">
        <f>SUM(I16:J16)</f>
        <v>0</v>
      </c>
      <c r="I16" s="1236"/>
      <c r="J16" s="1226"/>
      <c r="K16" s="1235"/>
      <c r="W16" s="1156">
        <v>23</v>
      </c>
    </row>
    <row customHeight="1" ht="24">
      <c r="F17" s="1231" t="s">
        <v>1041</v>
      </c>
      <c r="G17" s="1238" t="s">
        <v>1042</v>
      </c>
      <c r="H17" s="1237">
        <f>SUM(I17:J17)</f>
        <v>0</v>
      </c>
      <c r="I17" s="1236"/>
      <c r="J17" s="1226"/>
      <c r="K17" s="1235"/>
      <c r="W17" s="1156">
        <v>23</v>
      </c>
    </row>
    <row customHeight="1" ht="35.699999999999996">
      <c r="F18" s="1231" t="s">
        <v>1043</v>
      </c>
      <c r="G18" s="1238" t="s">
        <v>1044</v>
      </c>
      <c r="H18" s="1237">
        <f>SUM(I18:J18)</f>
        <v>0</v>
      </c>
      <c r="I18" s="1236"/>
      <c r="J18" s="1226"/>
      <c r="K18" s="1235"/>
      <c r="W18" s="1156">
        <v>34</v>
      </c>
    </row>
    <row customHeight="1" ht="35.699999999999996">
      <c r="F19" s="1231" t="s">
        <v>1045</v>
      </c>
      <c r="G19" s="1238" t="s">
        <v>1046</v>
      </c>
      <c r="H19" s="1237">
        <f>SUM(I19:J19)</f>
        <v>0</v>
      </c>
      <c r="I19" s="1236"/>
      <c r="J19" s="1226"/>
      <c r="K19" s="1235"/>
      <c r="W19" s="1156">
        <v>34</v>
      </c>
    </row>
    <row customHeight="1" ht="48.29999999999999">
      <c r="F20" s="1231" t="s">
        <v>1047</v>
      </c>
      <c r="G20" s="1238" t="s">
        <v>1048</v>
      </c>
      <c r="H20" s="1237">
        <f>SUM(I20:J20)</f>
        <v>0</v>
      </c>
      <c r="I20" s="1236"/>
      <c r="J20" s="1226"/>
      <c r="K20" s="1235"/>
      <c r="W20" s="1156">
        <v>46</v>
      </c>
    </row>
    <row customHeight="1" ht="35.699999999999996">
      <c r="F21" s="1231" t="s">
        <v>1049</v>
      </c>
      <c r="G21" s="1238" t="s">
        <v>1050</v>
      </c>
      <c r="H21" s="1237">
        <f>SUM(I21:J21)</f>
        <v>0</v>
      </c>
      <c r="I21" s="1236"/>
      <c r="J21" s="1226"/>
      <c r="K21" s="1235"/>
      <c r="W21" s="1156">
        <v>34</v>
      </c>
    </row>
    <row customHeight="1" ht="35.699999999999996">
      <c r="F22" s="1231" t="s">
        <v>1051</v>
      </c>
      <c r="G22" s="1238" t="s">
        <v>1052</v>
      </c>
      <c r="H22" s="1237">
        <f>SUM(I22:J22)</f>
        <v>0</v>
      </c>
      <c r="I22" s="1236"/>
      <c r="J22" s="1226"/>
      <c r="K22" s="1235"/>
      <c r="W22" s="1156">
        <v>34</v>
      </c>
    </row>
    <row customHeight="1" ht="24">
      <c r="F23" s="1231" t="s">
        <v>1053</v>
      </c>
      <c r="G23" s="1238" t="s">
        <v>1054</v>
      </c>
      <c r="H23" s="1237">
        <f>SUM(I23:J23)</f>
        <v>0</v>
      </c>
      <c r="I23" s="1236"/>
      <c r="J23" s="1226"/>
      <c r="K23" s="1235"/>
      <c r="W23" s="1156">
        <v>23</v>
      </c>
    </row>
    <row customHeight="1" ht="24">
      <c r="F24" s="1231" t="s">
        <v>1055</v>
      </c>
      <c r="G24" s="1238" t="s">
        <v>1056</v>
      </c>
      <c r="H24" s="1237">
        <f>SUM(I24:J24)</f>
        <v>0</v>
      </c>
      <c r="I24" s="1236"/>
      <c r="J24" s="1226"/>
      <c r="K24" s="1235"/>
      <c r="W24" s="1156">
        <v>23</v>
      </c>
    </row>
    <row customHeight="1" ht="35.699999999999996">
      <c r="F25" s="1231" t="s">
        <v>1057</v>
      </c>
      <c r="G25" s="1238" t="s">
        <v>1058</v>
      </c>
      <c r="H25" s="1237">
        <f>SUM(I25:J25)</f>
        <v>0</v>
      </c>
      <c r="I25" s="1236"/>
      <c r="J25" s="1226"/>
      <c r="K25" s="1235"/>
      <c r="W25" s="1156">
        <v>34</v>
      </c>
    </row>
    <row customHeight="1" ht="35.699999999999996">
      <c r="F26" s="1231" t="s">
        <v>1059</v>
      </c>
      <c r="G26" s="1238" t="s">
        <v>1060</v>
      </c>
      <c r="H26" s="1237">
        <f>SUM(I26:J26)</f>
        <v>0</v>
      </c>
      <c r="I26" s="1236"/>
      <c r="J26" s="1226"/>
      <c r="K26" s="1235"/>
      <c r="W26" s="1156">
        <v>34</v>
      </c>
    </row>
    <row customHeight="1" ht="11.549999999999999">
      <c r="F27" s="1231" t="s">
        <v>1061</v>
      </c>
      <c r="G27" s="1238" t="s">
        <v>1062</v>
      </c>
      <c r="H27" s="1237">
        <f>SUM(I27:J27)</f>
        <v>0</v>
      </c>
      <c r="I27" s="1236"/>
      <c r="J27" s="1226"/>
      <c r="K27" s="1235"/>
      <c r="W27" s="1156">
        <v>11</v>
      </c>
    </row>
    <row customHeight="1" ht="11.549999999999999">
      <c r="F28" s="1231">
        <v>2</v>
      </c>
      <c r="G28" s="691" t="s">
        <v>1063</v>
      </c>
      <c r="H28" s="1237">
        <f>SUM(I28:J28)</f>
        <v>0</v>
      </c>
      <c r="I28" s="1237">
        <f>SUM(I29:I31)</f>
        <v>0</v>
      </c>
      <c r="J28" s="1226"/>
      <c r="K28" s="1235"/>
      <c r="W28" s="1156">
        <v>11</v>
      </c>
    </row>
    <row customHeight="1" ht="11.549999999999999">
      <c r="F29" s="1231" t="s">
        <v>726</v>
      </c>
      <c r="G29" s="1238" t="s">
        <v>1064</v>
      </c>
      <c r="H29" s="1237">
        <f>SUM(I29:J29)</f>
        <v>0</v>
      </c>
      <c r="I29" s="1236"/>
      <c r="J29" s="1226"/>
      <c r="K29" s="1235"/>
      <c r="W29" s="1156">
        <v>11</v>
      </c>
    </row>
    <row customHeight="1" ht="11.549999999999999">
      <c r="F30" s="1231" t="s">
        <v>301</v>
      </c>
      <c r="G30" s="1238" t="s">
        <v>1065</v>
      </c>
      <c r="H30" s="1237">
        <f>SUM(I30:J30)</f>
        <v>0</v>
      </c>
      <c r="I30" s="1236"/>
      <c r="J30" s="1226"/>
      <c r="K30" s="1235"/>
      <c r="W30" s="1156">
        <v>11</v>
      </c>
    </row>
    <row customHeight="1" ht="11.549999999999999">
      <c r="F31" s="1231" t="s">
        <v>304</v>
      </c>
      <c r="G31" s="1238" t="s">
        <v>1066</v>
      </c>
      <c r="H31" s="1237">
        <f>SUM(I31:J31)</f>
        <v>0</v>
      </c>
      <c r="I31" s="1236"/>
      <c r="J31" s="1226"/>
      <c r="K31" s="1235"/>
      <c r="W31" s="1156">
        <v>11</v>
      </c>
    </row>
    <row customHeight="1" ht="11.549999999999999">
      <c r="F32" s="1231">
        <v>3</v>
      </c>
      <c r="G32" s="691" t="s">
        <v>1067</v>
      </c>
      <c r="H32" s="1237">
        <f>SUM(I32:J32)</f>
        <v>0</v>
      </c>
      <c r="I32" s="1237">
        <f>SUM(I33:I34)</f>
        <v>0</v>
      </c>
      <c r="J32" s="1226"/>
      <c r="K32" s="1235"/>
      <c r="W32" s="1156">
        <v>11</v>
      </c>
    </row>
    <row customHeight="1" ht="48.29999999999999">
      <c r="F33" s="1231" t="s">
        <v>320</v>
      </c>
      <c r="G33" s="1238" t="s">
        <v>1068</v>
      </c>
      <c r="H33" s="1237">
        <f>SUM(I33:J33)</f>
        <v>0</v>
      </c>
      <c r="I33" s="1236"/>
      <c r="J33" s="1226"/>
      <c r="K33" s="1235"/>
      <c r="W33" s="1156">
        <v>46</v>
      </c>
    </row>
    <row customHeight="1" ht="11.549999999999999">
      <c r="F34" s="1231" t="s">
        <v>328</v>
      </c>
      <c r="G34" s="1238" t="s">
        <v>1069</v>
      </c>
      <c r="H34" s="1237">
        <f>SUM(I34:J34)</f>
        <v>0</v>
      </c>
      <c r="I34" s="1236"/>
      <c r="J34" s="1226"/>
      <c r="K34" s="1235"/>
      <c r="W34" s="1156">
        <v>11</v>
      </c>
    </row>
    <row customHeight="1" ht="11.549999999999999">
      <c r="F35" s="1231">
        <v>4</v>
      </c>
      <c r="G35" s="691" t="s">
        <v>1070</v>
      </c>
      <c r="H35" s="1237">
        <f>SUM(I35:J35)</f>
        <v>0</v>
      </c>
      <c r="I35" s="1236"/>
      <c r="J35" s="1226"/>
      <c r="K35" s="1235"/>
      <c r="W35" s="1156">
        <v>11</v>
      </c>
    </row>
    <row customHeight="1" ht="11.549999999999999">
      <c r="F36" s="1231"/>
      <c r="G36" s="694" t="s">
        <v>1071</v>
      </c>
      <c r="H36" s="1237">
        <f>SUM(I36:J36)</f>
        <v>0</v>
      </c>
      <c r="I36" s="1237">
        <f>SUM(I15,I28,I32,I35)</f>
        <v>0</v>
      </c>
      <c r="J36" s="1226"/>
      <c r="K36" s="1235"/>
      <c r="W36" s="1156">
        <v>11</v>
      </c>
    </row>
    <row customHeight="1" ht="29.25">
      <c r="F37" s="1232" t="s">
        <v>1072</v>
      </c>
      <c r="G37" s="2423" t="s">
        <v>1073</v>
      </c>
      <c r="H37" s="2423"/>
      <c r="I37" s="2423"/>
      <c r="J37" s="2423"/>
      <c r="K37" s="1235"/>
      <c r="W37" s="1156">
        <v>28</v>
      </c>
    </row>
    <row customHeight="1" ht="24">
      <c r="F38" s="1231" t="s">
        <v>104</v>
      </c>
      <c r="G38" s="691" t="s">
        <v>1074</v>
      </c>
      <c r="H38" s="1237">
        <f>SUM(I38:J38)</f>
        <v>0</v>
      </c>
      <c r="I38" s="1237">
        <f>SUM(I39,I44,I47)</f>
        <v>0</v>
      </c>
      <c r="J38" s="1226"/>
      <c r="K38" s="1235"/>
      <c r="W38" s="1156">
        <v>23</v>
      </c>
    </row>
    <row customHeight="1" ht="11.549999999999999">
      <c r="F39" s="1231" t="s">
        <v>1039</v>
      </c>
      <c r="G39" s="1238" t="s">
        <v>1038</v>
      </c>
      <c r="H39" s="1237">
        <f>SUM(I39:J39)</f>
        <v>0</v>
      </c>
      <c r="I39" s="1237">
        <f>SUM(I40:I43)</f>
        <v>0</v>
      </c>
      <c r="J39" s="1226"/>
      <c r="K39" s="1235"/>
      <c r="W39" s="1156">
        <v>11</v>
      </c>
    </row>
    <row customHeight="1" ht="24">
      <c r="F40" s="1231" t="s">
        <v>1075</v>
      </c>
      <c r="G40" s="1239" t="s">
        <v>1076</v>
      </c>
      <c r="H40" s="1237">
        <f>SUM(I40:J40)</f>
        <v>0</v>
      </c>
      <c r="I40" s="1236"/>
      <c r="J40" s="1226"/>
      <c r="K40" s="1235"/>
      <c r="W40" s="1156">
        <v>23</v>
      </c>
    </row>
    <row customHeight="1" ht="11.549999999999999">
      <c r="F41" s="1231" t="s">
        <v>1077</v>
      </c>
      <c r="G41" s="1239" t="s">
        <v>1078</v>
      </c>
      <c r="H41" s="1237">
        <f>SUM(I41:J41)</f>
        <v>0</v>
      </c>
      <c r="I41" s="1236"/>
      <c r="J41" s="1226"/>
      <c r="K41" s="1235"/>
      <c r="W41" s="1156">
        <v>11</v>
      </c>
    </row>
    <row customHeight="1" ht="11.549999999999999">
      <c r="F42" s="1231" t="s">
        <v>1079</v>
      </c>
      <c r="G42" s="1239" t="s">
        <v>1080</v>
      </c>
      <c r="H42" s="1237">
        <f>SUM(I42:J42)</f>
        <v>0</v>
      </c>
      <c r="I42" s="1236"/>
      <c r="J42" s="1226"/>
      <c r="K42" s="1235"/>
      <c r="W42" s="1156">
        <v>11</v>
      </c>
    </row>
    <row customHeight="1" ht="35.699999999999996">
      <c r="F43" s="1231" t="s">
        <v>1081</v>
      </c>
      <c r="G43" s="1239" t="s">
        <v>1082</v>
      </c>
      <c r="H43" s="1237">
        <f>SUM(I43:J43)</f>
        <v>0</v>
      </c>
      <c r="I43" s="1236"/>
      <c r="J43" s="1226"/>
      <c r="K43" s="1235"/>
      <c r="W43" s="1156">
        <v>34</v>
      </c>
    </row>
    <row customHeight="1" ht="11.549999999999999">
      <c r="F44" s="1231" t="s">
        <v>1041</v>
      </c>
      <c r="G44" s="1238" t="s">
        <v>1067</v>
      </c>
      <c r="H44" s="1237">
        <f>SUM(I44:J44)</f>
        <v>0</v>
      </c>
      <c r="I44" s="1237">
        <f>SUM(I45:I46)</f>
        <v>0</v>
      </c>
      <c r="J44" s="1226"/>
      <c r="K44" s="1235"/>
      <c r="W44" s="1156">
        <v>11</v>
      </c>
    </row>
    <row customHeight="1" ht="48.29999999999999">
      <c r="F45" s="1231" t="s">
        <v>1083</v>
      </c>
      <c r="G45" s="1239" t="s">
        <v>1068</v>
      </c>
      <c r="H45" s="1237">
        <f>SUM(I45:J45)</f>
        <v>0</v>
      </c>
      <c r="I45" s="1236"/>
      <c r="J45" s="1226"/>
      <c r="K45" s="1235"/>
      <c r="W45" s="1156">
        <v>46</v>
      </c>
    </row>
    <row customHeight="1" ht="11.549999999999999">
      <c r="F46" s="1231" t="s">
        <v>1084</v>
      </c>
      <c r="G46" s="1239" t="s">
        <v>1069</v>
      </c>
      <c r="H46" s="1237">
        <f>SUM(I46:J46)</f>
        <v>0</v>
      </c>
      <c r="I46" s="1236"/>
      <c r="J46" s="1226"/>
      <c r="K46" s="1235"/>
      <c r="W46" s="1156">
        <v>11</v>
      </c>
    </row>
    <row customHeight="1" ht="11.549999999999999">
      <c r="F47" s="1231" t="s">
        <v>1043</v>
      </c>
      <c r="G47" s="1238" t="s">
        <v>1085</v>
      </c>
      <c r="H47" s="1237">
        <f>SUM(I47:J47)</f>
        <v>0</v>
      </c>
      <c r="I47" s="1236"/>
      <c r="J47" s="1226"/>
      <c r="K47" s="1235"/>
      <c r="W47" s="1156">
        <v>11</v>
      </c>
    </row>
    <row customHeight="1" ht="24">
      <c r="F48" s="1231" t="s">
        <v>105</v>
      </c>
      <c r="G48" s="691" t="s">
        <v>1086</v>
      </c>
      <c r="H48" s="1237">
        <f>SUM(I48:J48)</f>
        <v>0</v>
      </c>
      <c r="I48" s="1237">
        <f>SUM(I49,I54,I57)</f>
        <v>0</v>
      </c>
      <c r="J48" s="1226"/>
      <c r="K48" s="1235"/>
      <c r="W48" s="1156">
        <v>23</v>
      </c>
    </row>
    <row customHeight="1" ht="11.549999999999999">
      <c r="F49" s="1231" t="s">
        <v>726</v>
      </c>
      <c r="G49" s="1238" t="s">
        <v>1038</v>
      </c>
      <c r="H49" s="1237">
        <f>SUM(I49:J49)</f>
        <v>0</v>
      </c>
      <c r="I49" s="1237">
        <f>SUM(I50:I53)</f>
        <v>0</v>
      </c>
      <c r="J49" s="1226"/>
      <c r="K49" s="1235"/>
      <c r="W49" s="1156">
        <v>11</v>
      </c>
    </row>
    <row customHeight="1" ht="24">
      <c r="F50" s="1231" t="s">
        <v>729</v>
      </c>
      <c r="G50" s="1239" t="s">
        <v>1076</v>
      </c>
      <c r="H50" s="1237">
        <f>SUM(I50:J50)</f>
        <v>0</v>
      </c>
      <c r="I50" s="1236"/>
      <c r="J50" s="1226"/>
      <c r="K50" s="1235"/>
      <c r="W50" s="1156">
        <v>23</v>
      </c>
    </row>
    <row customHeight="1" ht="11.549999999999999">
      <c r="F51" s="1231" t="s">
        <v>732</v>
      </c>
      <c r="G51" s="1239" t="s">
        <v>1078</v>
      </c>
      <c r="H51" s="1237">
        <f>SUM(I51:J51)</f>
        <v>0</v>
      </c>
      <c r="I51" s="1236"/>
      <c r="J51" s="1226"/>
      <c r="K51" s="1235"/>
      <c r="W51" s="1156">
        <v>11</v>
      </c>
    </row>
    <row customHeight="1" ht="11.549999999999999">
      <c r="F52" s="1231" t="s">
        <v>1087</v>
      </c>
      <c r="G52" s="1239" t="s">
        <v>1080</v>
      </c>
      <c r="H52" s="1237">
        <f>SUM(I52:J52)</f>
        <v>0</v>
      </c>
      <c r="I52" s="1236"/>
      <c r="J52" s="1226"/>
      <c r="K52" s="1235"/>
      <c r="W52" s="1156">
        <v>11</v>
      </c>
    </row>
    <row customHeight="1" ht="35.699999999999996">
      <c r="F53" s="1231" t="s">
        <v>1088</v>
      </c>
      <c r="G53" s="1239" t="s">
        <v>1082</v>
      </c>
      <c r="H53" s="1237">
        <f>SUM(I53:J53)</f>
        <v>0</v>
      </c>
      <c r="I53" s="1236"/>
      <c r="J53" s="1226"/>
      <c r="K53" s="1235"/>
      <c r="W53" s="1156">
        <v>34</v>
      </c>
    </row>
    <row customHeight="1" ht="11.549999999999999">
      <c r="F54" s="1231" t="s">
        <v>301</v>
      </c>
      <c r="G54" s="1238" t="s">
        <v>1067</v>
      </c>
      <c r="H54" s="1237">
        <f>SUM(I54:J54)</f>
        <v>0</v>
      </c>
      <c r="I54" s="1237">
        <f>SUM(I55:I56)</f>
        <v>0</v>
      </c>
      <c r="J54" s="1226"/>
      <c r="K54" s="1235"/>
      <c r="W54" s="1156">
        <v>11</v>
      </c>
    </row>
    <row customHeight="1" ht="48.29999999999999">
      <c r="F55" s="1231" t="s">
        <v>736</v>
      </c>
      <c r="G55" s="1239" t="s">
        <v>1068</v>
      </c>
      <c r="H55" s="1237">
        <f>SUM(I55:J55)</f>
        <v>0</v>
      </c>
      <c r="I55" s="1236"/>
      <c r="J55" s="1226"/>
      <c r="K55" s="1235"/>
      <c r="W55" s="1156">
        <v>46</v>
      </c>
    </row>
    <row customHeight="1" ht="11.549999999999999">
      <c r="F56" s="1231" t="s">
        <v>738</v>
      </c>
      <c r="G56" s="1239" t="s">
        <v>1069</v>
      </c>
      <c r="H56" s="1237">
        <f>SUM(I56:J56)</f>
        <v>0</v>
      </c>
      <c r="I56" s="1236"/>
      <c r="J56" s="1226"/>
      <c r="K56" s="1235"/>
      <c r="W56" s="1156">
        <v>11</v>
      </c>
    </row>
    <row customHeight="1" ht="11.549999999999999">
      <c r="F57" s="1231" t="s">
        <v>304</v>
      </c>
      <c r="G57" s="1238" t="s">
        <v>1085</v>
      </c>
      <c r="H57" s="1237">
        <f>SUM(I57:J57)</f>
        <v>0</v>
      </c>
      <c r="I57" s="1236"/>
      <c r="J57" s="1226"/>
      <c r="K57" s="1235"/>
      <c r="W57" s="1156">
        <v>11</v>
      </c>
    </row>
    <row customHeight="1" ht="11.549999999999999">
      <c r="F58" s="1231"/>
      <c r="G58" s="1240" t="s">
        <v>1071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1929E-6064-9714-17E5-0.4C7858F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1091</v>
      </c>
      <c r="H11" s="2438" t="s">
        <v>1092</v>
      </c>
      <c r="I11" s="2438" t="s">
        <v>1093</v>
      </c>
      <c r="J11" s="2439"/>
      <c r="K11" s="2439"/>
      <c r="L11" s="2439"/>
      <c r="M11" s="2439"/>
      <c r="N11" s="2439"/>
      <c r="O11" s="2210" t="s">
        <v>1094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1095</v>
      </c>
      <c r="P12" s="2210"/>
      <c r="Q12" s="2210"/>
      <c r="R12" s="2210"/>
      <c r="S12" s="2210" t="s">
        <v>1096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1097</v>
      </c>
      <c r="BU12" s="2388"/>
      <c r="BV12" s="2388"/>
      <c r="BW12" s="2434"/>
      <c r="BX12" s="2387" t="s">
        <v>1098</v>
      </c>
      <c r="BY12" s="2388"/>
      <c r="BZ12" s="2388"/>
      <c r="CA12" s="2434"/>
      <c r="CB12" s="2387" t="s">
        <v>1099</v>
      </c>
      <c r="CC12" s="2434"/>
      <c r="CD12" s="2387" t="s">
        <v>1100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1101</v>
      </c>
      <c r="CZ12" s="2388"/>
      <c r="DA12" s="2388"/>
      <c r="DB12" s="2388"/>
      <c r="DC12" s="2388"/>
      <c r="DD12" s="2434"/>
      <c r="DE12" s="2387" t="s">
        <v>1102</v>
      </c>
      <c r="DF12" s="2434"/>
      <c r="DG12" s="2387" t="s">
        <v>1100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1103</v>
      </c>
      <c r="P13" s="2210"/>
      <c r="Q13" s="2210"/>
      <c r="R13" s="2210"/>
      <c r="S13" s="2337" t="s">
        <v>1104</v>
      </c>
      <c r="T13" s="2389"/>
      <c r="U13" s="2128" t="s">
        <v>1105</v>
      </c>
      <c r="V13" s="2128"/>
      <c r="W13" s="2128"/>
      <c r="X13" s="2128"/>
      <c r="Y13" s="2128" t="s">
        <v>1106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1107</v>
      </c>
      <c r="BU13" s="2389"/>
      <c r="BV13" s="2337" t="s">
        <v>1108</v>
      </c>
      <c r="BW13" s="2389"/>
      <c r="BX13" s="2337" t="s">
        <v>1109</v>
      </c>
      <c r="BY13" s="2389"/>
      <c r="BZ13" s="2337" t="s">
        <v>1110</v>
      </c>
      <c r="CA13" s="2389"/>
      <c r="CB13" s="2337" t="s">
        <v>1111</v>
      </c>
      <c r="CC13" s="2389"/>
      <c r="CD13" s="2337" t="s">
        <v>1112</v>
      </c>
      <c r="CE13" s="2389"/>
      <c r="CF13" s="2337" t="s">
        <v>1113</v>
      </c>
      <c r="CG13" s="2389"/>
      <c r="CH13" s="2387" t="s">
        <v>1114</v>
      </c>
      <c r="CI13" s="2388"/>
      <c r="CJ13" s="2388"/>
      <c r="CK13" s="2434"/>
      <c r="CL13" s="2437"/>
      <c r="CM13" s="2435"/>
      <c r="CN13" s="2435"/>
      <c r="CO13" s="2435"/>
      <c r="CP13" s="2435"/>
      <c r="CQ13" s="2435"/>
      <c r="CR13" s="2435"/>
      <c r="CS13" s="2435"/>
      <c r="CT13" s="2435"/>
      <c r="CU13" s="2435"/>
      <c r="CV13" s="2435"/>
      <c r="CW13" s="2435"/>
      <c r="CX13" s="2454"/>
      <c r="CY13" s="2337" t="s">
        <v>1115</v>
      </c>
      <c r="CZ13" s="2389"/>
      <c r="DA13" s="2337" t="s">
        <v>1116</v>
      </c>
      <c r="DB13" s="2389"/>
      <c r="DC13" s="2337" t="s">
        <v>1117</v>
      </c>
      <c r="DD13" s="2389"/>
      <c r="DE13" s="2337" t="s">
        <v>1118</v>
      </c>
      <c r="DF13" s="2389"/>
      <c r="DG13" s="2387" t="s">
        <v>1119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1120</v>
      </c>
      <c r="P14" s="2389"/>
      <c r="Q14" s="2337" t="s">
        <v>1121</v>
      </c>
      <c r="R14" s="2389"/>
      <c r="S14" s="2338"/>
      <c r="T14" s="2214"/>
      <c r="U14" s="2337" t="s">
        <v>853</v>
      </c>
      <c r="V14" s="2389"/>
      <c r="W14" s="2337" t="s">
        <v>856</v>
      </c>
      <c r="X14" s="2389"/>
      <c r="Y14" s="2337" t="s">
        <v>853</v>
      </c>
      <c r="Z14" s="2389"/>
      <c r="AA14" s="2337" t="s">
        <v>863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1122</v>
      </c>
      <c r="CI14" s="2389"/>
      <c r="CJ14" s="2337" t="s">
        <v>1123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1124</v>
      </c>
      <c r="DH14" s="2389"/>
      <c r="DI14" s="2337" t="s">
        <v>1125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843</v>
      </c>
      <c r="P16" s="2434"/>
      <c r="Q16" s="2387" t="s">
        <v>845</v>
      </c>
      <c r="R16" s="2434"/>
      <c r="S16" s="2387" t="s">
        <v>849</v>
      </c>
      <c r="T16" s="2434"/>
      <c r="U16" s="2387" t="s">
        <v>854</v>
      </c>
      <c r="V16" s="2434"/>
      <c r="W16" s="2387" t="s">
        <v>857</v>
      </c>
      <c r="X16" s="2434"/>
      <c r="Y16" s="2387" t="s">
        <v>861</v>
      </c>
      <c r="Z16" s="2434"/>
      <c r="AA16" s="2387" t="s">
        <v>864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576</v>
      </c>
      <c r="BU16" s="2434"/>
      <c r="BV16" s="2387" t="s">
        <v>576</v>
      </c>
      <c r="BW16" s="2434"/>
      <c r="BX16" s="2387" t="s">
        <v>576</v>
      </c>
      <c r="BY16" s="2434"/>
      <c r="BZ16" s="2387" t="s">
        <v>576</v>
      </c>
      <c r="CA16" s="2434"/>
      <c r="CB16" s="2387" t="s">
        <v>1126</v>
      </c>
      <c r="CC16" s="2434"/>
      <c r="CD16" s="2387" t="s">
        <v>576</v>
      </c>
      <c r="CE16" s="2434"/>
      <c r="CF16" s="2387" t="s">
        <v>1127</v>
      </c>
      <c r="CG16" s="2434"/>
      <c r="CH16" s="2387" t="s">
        <v>1128</v>
      </c>
      <c r="CI16" s="2434"/>
      <c r="CJ16" s="2387" t="s">
        <v>1128</v>
      </c>
      <c r="CK16" s="2434"/>
      <c r="CL16" s="2437"/>
      <c r="CM16" s="2435"/>
      <c r="CN16" s="2435"/>
      <c r="CO16" s="2435"/>
      <c r="CP16" s="2435"/>
      <c r="CQ16" s="2435"/>
      <c r="CR16" s="2435"/>
      <c r="CS16" s="2435"/>
      <c r="CT16" s="2435"/>
      <c r="CU16" s="2435"/>
      <c r="CV16" s="2435"/>
      <c r="CW16" s="2435"/>
      <c r="CX16" s="2454"/>
      <c r="CY16" s="2337" t="s">
        <v>576</v>
      </c>
      <c r="CZ16" s="2389"/>
      <c r="DA16" s="2337" t="s">
        <v>576</v>
      </c>
      <c r="DB16" s="2389"/>
      <c r="DC16" s="2337" t="s">
        <v>576</v>
      </c>
      <c r="DD16" s="2389"/>
      <c r="DE16" s="2387" t="s">
        <v>1126</v>
      </c>
      <c r="DF16" s="2434"/>
      <c r="DG16" s="2387" t="s">
        <v>1129</v>
      </c>
      <c r="DH16" s="2434"/>
      <c r="DI16" s="2387" t="s">
        <v>1129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1130</v>
      </c>
      <c r="P17" s="1192" t="s">
        <v>1131</v>
      </c>
      <c r="Q17" s="1192" t="s">
        <v>1130</v>
      </c>
      <c r="R17" s="1192" t="s">
        <v>1131</v>
      </c>
      <c r="S17" s="1192" t="s">
        <v>1130</v>
      </c>
      <c r="T17" s="1192" t="s">
        <v>1131</v>
      </c>
      <c r="U17" s="1192" t="s">
        <v>1130</v>
      </c>
      <c r="V17" s="1192" t="s">
        <v>1131</v>
      </c>
      <c r="W17" s="1192" t="s">
        <v>1130</v>
      </c>
      <c r="X17" s="1192" t="s">
        <v>1131</v>
      </c>
      <c r="Y17" s="1192" t="s">
        <v>1130</v>
      </c>
      <c r="Z17" s="1192" t="s">
        <v>1131</v>
      </c>
      <c r="AA17" s="1192" t="s">
        <v>1130</v>
      </c>
      <c r="AB17" s="1192" t="s">
        <v>1131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1130</v>
      </c>
      <c r="BU17" s="1192" t="s">
        <v>1131</v>
      </c>
      <c r="BV17" s="1192" t="s">
        <v>1130</v>
      </c>
      <c r="BW17" s="1192" t="s">
        <v>1131</v>
      </c>
      <c r="BX17" s="1192" t="s">
        <v>1130</v>
      </c>
      <c r="BY17" s="1192" t="s">
        <v>1131</v>
      </c>
      <c r="BZ17" s="1192" t="s">
        <v>1130</v>
      </c>
      <c r="CA17" s="1192" t="s">
        <v>1131</v>
      </c>
      <c r="CB17" s="1192" t="s">
        <v>1130</v>
      </c>
      <c r="CC17" s="1192" t="s">
        <v>1131</v>
      </c>
      <c r="CD17" s="1192" t="s">
        <v>1130</v>
      </c>
      <c r="CE17" s="1192" t="s">
        <v>1131</v>
      </c>
      <c r="CF17" s="1192" t="s">
        <v>1130</v>
      </c>
      <c r="CG17" s="1192" t="s">
        <v>1131</v>
      </c>
      <c r="CH17" s="1192" t="s">
        <v>1130</v>
      </c>
      <c r="CI17" s="1192" t="s">
        <v>1131</v>
      </c>
      <c r="CJ17" s="1192" t="s">
        <v>1130</v>
      </c>
      <c r="CK17" s="1192" t="s">
        <v>1131</v>
      </c>
      <c r="CL17" s="2437"/>
      <c r="CM17" s="2435"/>
      <c r="CN17" s="2435"/>
      <c r="CO17" s="2435"/>
      <c r="CP17" s="2435"/>
      <c r="CQ17" s="2435"/>
      <c r="CR17" s="2435"/>
      <c r="CS17" s="2435"/>
      <c r="CT17" s="2435"/>
      <c r="CU17" s="2435"/>
      <c r="CV17" s="2435"/>
      <c r="CW17" s="2435"/>
      <c r="CX17" s="2454"/>
      <c r="CY17" s="1192" t="s">
        <v>1130</v>
      </c>
      <c r="CZ17" s="1192" t="s">
        <v>1131</v>
      </c>
      <c r="DA17" s="1192" t="s">
        <v>1130</v>
      </c>
      <c r="DB17" s="1192" t="s">
        <v>1131</v>
      </c>
      <c r="DC17" s="1192" t="s">
        <v>1130</v>
      </c>
      <c r="DD17" s="1192" t="s">
        <v>1131</v>
      </c>
      <c r="DE17" s="1192" t="s">
        <v>1130</v>
      </c>
      <c r="DF17" s="1192" t="s">
        <v>1131</v>
      </c>
      <c r="DG17" s="1192" t="s">
        <v>1130</v>
      </c>
      <c r="DH17" s="1192" t="s">
        <v>1131</v>
      </c>
      <c r="DI17" s="1192" t="s">
        <v>1130</v>
      </c>
      <c r="DJ17" s="1192" t="s">
        <v>1131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DFFC9-AFDC-D3CF-5B71-0.6B0C72B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355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582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584</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1132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1132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1133</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1134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93E61-7786-9B72-B5B7-0.20806B6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406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299</v>
      </c>
      <c r="G12" s="152"/>
      <c r="Q12" s="84">
        <v>62</v>
      </c>
    </row>
    <row customHeight="1" ht="24">
      <c r="A13" s="193"/>
      <c r="C13" s="97"/>
      <c r="D13" s="148" t="s">
        <v>1039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1075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1135</v>
      </c>
      <c r="F15" s="202"/>
      <c r="G15" s="2172"/>
      <c r="Q15" s="84">
        <v>15</v>
      </c>
    </row>
    <row customHeight="1" ht="14.699999999999998">
      <c r="A16" s="193"/>
      <c r="C16" s="97"/>
      <c r="D16" s="148" t="s">
        <v>1041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299</v>
      </c>
      <c r="G16" s="338"/>
      <c r="Q16" s="84">
        <v>14</v>
      </c>
    </row>
    <row customHeight="1" ht="14.699999999999998">
      <c r="A17" s="193"/>
      <c r="C17" s="97"/>
      <c r="D17" s="148" t="s">
        <v>1083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1136</v>
      </c>
      <c r="F18" s="339"/>
      <c r="G18" s="2172"/>
      <c r="I18" s="351"/>
      <c r="J18" s="351"/>
      <c r="Q18" s="343">
        <v>21</v>
      </c>
    </row>
    <row s="1636" customFormat="1" customHeight="1" ht="256.5" hidden="1">
      <c r="A19" s="344"/>
      <c r="B19" s="418"/>
      <c r="C19" s="377"/>
      <c r="D19" s="885" t="s">
        <v>1043</v>
      </c>
      <c r="E19" s="884" t="s">
        <v>1137</v>
      </c>
      <c r="F19" s="386"/>
      <c r="G19" s="338" t="s">
        <v>1138</v>
      </c>
      <c r="I19" s="501"/>
      <c r="J19" s="501"/>
      <c r="Q19" s="759">
        <v>0</v>
      </c>
    </row>
    <row s="1636" customFormat="1" customHeight="1" ht="14.699999999999998">
      <c r="A20" s="344"/>
      <c r="B20" s="147"/>
      <c r="C20" s="308"/>
      <c r="D20" s="886">
        <v>2</v>
      </c>
      <c r="E20" s="331" t="s">
        <v>1139</v>
      </c>
      <c r="F20" s="199" t="s">
        <v>299</v>
      </c>
      <c r="G20" s="338"/>
      <c r="I20" s="351"/>
      <c r="J20" s="351"/>
      <c r="Q20" s="343">
        <v>14</v>
      </c>
    </row>
    <row s="1636" customFormat="1" customHeight="1" ht="18.75" hidden="1">
      <c r="A21" s="344"/>
      <c r="B21" s="147"/>
      <c r="C21" s="308"/>
      <c r="D21" s="334" t="s">
        <v>654</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105</v>
      </c>
      <c r="E23" s="198" t="s">
        <v>1140</v>
      </c>
      <c r="F23" s="1671" t="s">
        <v>299</v>
      </c>
      <c r="G23" s="346"/>
      <c r="I23" s="1625"/>
      <c r="J23" s="1625"/>
      <c r="Q23" s="1632">
        <v>0</v>
      </c>
    </row>
    <row s="1636" customFormat="1" customHeight="1" ht="14.25" hidden="1">
      <c r="A24" s="344"/>
      <c r="B24" s="1161"/>
      <c r="C24" s="377"/>
      <c r="D24" s="1674" t="s">
        <v>726</v>
      </c>
      <c r="E24" s="1673" t="s">
        <v>1141</v>
      </c>
      <c r="F24" s="1671" t="s">
        <v>299</v>
      </c>
      <c r="G24" s="338"/>
      <c r="I24" s="1625"/>
      <c r="J24" s="1625"/>
      <c r="Q24" s="1632">
        <v>0</v>
      </c>
    </row>
    <row s="1636" customFormat="1" customHeight="1" ht="14.25" hidden="1">
      <c r="A25" s="344"/>
      <c r="B25" s="1161"/>
      <c r="C25" s="377"/>
      <c r="D25" s="1674" t="s">
        <v>729</v>
      </c>
      <c r="E25" s="196"/>
      <c r="F25" s="386"/>
      <c r="G25" s="2170" t="s">
        <v>1142</v>
      </c>
      <c r="I25" s="1625"/>
      <c r="J25" s="1625"/>
      <c r="Q25" s="1632">
        <v>0</v>
      </c>
    </row>
    <row s="1636" customFormat="1" customHeight="1" ht="22.5" hidden="1">
      <c r="A26" s="344"/>
      <c r="B26" s="1161"/>
      <c r="C26" s="377"/>
      <c r="D26" s="348"/>
      <c r="E26" s="350" t="s">
        <v>1143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C4DDB-B9B1-9605-BC3F-0.D97D17C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355</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355</v>
      </c>
      <c r="D4" s="1674"/>
      <c r="E4" s="206" t="s">
        <v>1144</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355</v>
      </c>
      <c r="D6" s="1674"/>
      <c r="E6" s="207" t="s">
        <v>1145</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355</v>
      </c>
      <c r="D8" s="1674"/>
      <c r="E8" s="207" t="s">
        <v>1146</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355</v>
      </c>
      <c r="D10" s="1674"/>
      <c r="E10" s="207" t="s">
        <v>1147</v>
      </c>
      <c r="F10" s="1671"/>
      <c r="G10" s="1675"/>
      <c r="H10" s="1671" t="s">
        <v>299</v>
      </c>
      <c r="K10" s="1625"/>
      <c r="L10" s="1625" t="s">
        <v>1148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406</v>
      </c>
      <c r="I19" s="2390"/>
      <c r="M19" s="84">
        <v>21</v>
      </c>
    </row>
    <row customHeight="1" ht="12" hidden="1">
      <c r="C20" s="97"/>
      <c r="D20" s="88"/>
      <c r="E20" s="88"/>
      <c r="F20" s="88"/>
      <c r="G20" s="88"/>
      <c r="H20" s="88"/>
      <c r="I20" s="88"/>
      <c r="M20" s="84">
        <v>0</v>
      </c>
    </row>
    <row customHeight="1" ht="14.699999999999998">
      <c r="A21" s="1684"/>
      <c r="C21" s="97"/>
      <c r="D21" s="148">
        <v>1</v>
      </c>
      <c r="E21" s="2462" t="s">
        <v>1149</v>
      </c>
      <c r="F21" s="2462"/>
      <c r="G21" s="2462"/>
      <c r="H21" s="2462"/>
      <c r="I21" s="209"/>
      <c r="M21" s="84">
        <v>14</v>
      </c>
    </row>
    <row customHeight="1" ht="21">
      <c r="A22" s="1684"/>
      <c r="C22" s="97"/>
      <c r="D22" s="148" t="s">
        <v>1039</v>
      </c>
      <c r="E22" s="195" t="s">
        <v>1150</v>
      </c>
      <c r="F22" s="199"/>
      <c r="G22" s="1738"/>
      <c r="H22" s="199" t="s">
        <v>299</v>
      </c>
      <c r="I22" s="152" t="s">
        <v>1151</v>
      </c>
      <c r="M22" s="84">
        <v>20</v>
      </c>
    </row>
    <row customHeight="1" ht="60">
      <c r="A23" s="1684"/>
      <c r="C23" s="97"/>
      <c r="D23" s="148" t="s">
        <v>1041</v>
      </c>
      <c r="E23" s="195" t="s">
        <v>1152</v>
      </c>
      <c r="F23" s="199"/>
      <c r="G23" s="258"/>
      <c r="H23" s="214"/>
      <c r="I23" s="259" t="s">
        <v>1153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299</v>
      </c>
      <c r="H24" s="214"/>
      <c r="I24" s="260" t="s">
        <v>649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299</v>
      </c>
      <c r="H26" s="214"/>
      <c r="I26" s="2170" t="s">
        <v>1154</v>
      </c>
      <c r="M26" s="84">
        <v>14</v>
      </c>
    </row>
    <row customHeight="1" ht="15.75">
      <c r="A27" s="1684" t="s">
        <v>104</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771</v>
      </c>
      <c r="E29" s="206" t="s">
        <v>1144</v>
      </c>
      <c r="F29" s="199"/>
      <c r="G29" s="258"/>
      <c r="H29" s="199" t="s">
        <v>299</v>
      </c>
      <c r="I29" s="2170" t="s">
        <v>1155</v>
      </c>
      <c r="M29" s="84">
        <v>20</v>
      </c>
    </row>
    <row customHeight="1" ht="15.75">
      <c r="A30" s="1684" t="s">
        <v>105</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1156</v>
      </c>
      <c r="E33" s="207" t="s">
        <v>1145</v>
      </c>
      <c r="F33" s="199"/>
      <c r="G33" s="258"/>
      <c r="H33" s="199" t="s">
        <v>299</v>
      </c>
      <c r="I33" s="2170" t="s">
        <v>1157</v>
      </c>
      <c r="M33" s="84">
        <v>14</v>
      </c>
    </row>
    <row customHeight="1" ht="15.75">
      <c r="A34" s="1684" t="s">
        <v>88</v>
      </c>
      <c r="C34" s="97"/>
      <c r="D34" s="110"/>
      <c r="E34" s="205" t="s">
        <v>318</v>
      </c>
      <c r="F34" s="201"/>
      <c r="G34" s="201"/>
      <c r="H34" s="202"/>
      <c r="I34" s="2172"/>
      <c r="M34" s="84">
        <v>15</v>
      </c>
    </row>
    <row customHeight="1" ht="25.2">
      <c r="A35" s="1684"/>
      <c r="C35" s="97"/>
      <c r="D35" s="148" t="s">
        <v>899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1158</v>
      </c>
      <c r="E36" s="207" t="s">
        <v>1146</v>
      </c>
      <c r="F36" s="199"/>
      <c r="G36" s="258"/>
      <c r="H36" s="199" t="s">
        <v>299</v>
      </c>
      <c r="I36" s="2144" t="s">
        <v>1159</v>
      </c>
      <c r="M36" s="84">
        <v>14</v>
      </c>
    </row>
    <row customHeight="1" ht="15.75">
      <c r="A37" s="1684" t="s">
        <v>89</v>
      </c>
      <c r="C37" s="97"/>
      <c r="D37" s="110"/>
      <c r="E37" s="205" t="s">
        <v>318</v>
      </c>
      <c r="F37" s="201"/>
      <c r="G37" s="201"/>
      <c r="H37" s="202"/>
      <c r="I37" s="2144"/>
      <c r="M37" s="84">
        <v>15</v>
      </c>
    </row>
    <row customHeight="1" ht="27.299999999999997">
      <c r="A38" s="1684"/>
      <c r="C38" s="97"/>
      <c r="D38" s="148" t="s">
        <v>900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901</v>
      </c>
      <c r="E39" s="207" t="s">
        <v>1147</v>
      </c>
      <c r="F39" s="199"/>
      <c r="G39" s="208"/>
      <c r="H39" s="199" t="s">
        <v>299</v>
      </c>
      <c r="I39" s="2170" t="s">
        <v>1160</v>
      </c>
      <c r="L39" s="156" t="s">
        <v>1148</v>
      </c>
      <c r="M39" s="84">
        <v>14</v>
      </c>
    </row>
    <row customHeight="1" ht="15.75">
      <c r="A40" s="1684" t="s">
        <v>106</v>
      </c>
      <c r="C40" s="97"/>
      <c r="D40" s="110"/>
      <c r="E40" s="205" t="s">
        <v>318</v>
      </c>
      <c r="F40" s="201"/>
      <c r="G40" s="201"/>
      <c r="H40" s="202"/>
      <c r="I40" s="2172"/>
      <c r="M40" s="84">
        <v>15</v>
      </c>
    </row>
    <row s="1824" customFormat="1" customHeight="1" ht="3">
      <c r="A41" s="1684"/>
      <c r="K41" s="197"/>
      <c r="L41" s="197"/>
      <c r="M41" s="141">
        <v>3</v>
      </c>
    </row>
    <row customHeight="1" ht="26.25">
      <c r="D42" s="1682" t="s">
        <v>821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31111-6D44-3E28-6409-0.F26E76B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1161</v>
      </c>
      <c r="D3" s="345"/>
      <c r="E3" s="1032"/>
      <c r="F3" s="1032"/>
      <c r="G3" s="2428"/>
      <c r="H3" s="1501"/>
      <c r="I3" s="652" t="s">
        <v>1162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1163</v>
      </c>
      <c r="D6" s="345"/>
      <c r="E6" s="1032"/>
      <c r="F6" s="1032"/>
      <c r="G6" s="2428"/>
      <c r="H6" s="1501"/>
      <c r="I6" s="652" t="s">
        <v>1162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1164</v>
      </c>
      <c r="I20" s="2388"/>
      <c r="J20" s="2434"/>
      <c r="K20" s="2225" t="s">
        <v>296</v>
      </c>
      <c r="L20" s="2225" t="s">
        <v>406</v>
      </c>
      <c r="M20" s="2390"/>
      <c r="AH20" s="375">
        <v>21</v>
      </c>
    </row>
    <row customHeight="1" ht="22.049999999999997">
      <c r="D21" s="377"/>
      <c r="E21" s="2280"/>
      <c r="F21" s="2226"/>
      <c r="G21" s="2226"/>
      <c r="H21" s="2219" t="s">
        <v>1165</v>
      </c>
      <c r="I21" s="2221"/>
      <c r="J21" s="109" t="s">
        <v>1166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1161</v>
      </c>
      <c r="D25" s="2467"/>
      <c r="E25" s="2205"/>
      <c r="F25" s="2471"/>
      <c r="G25" s="2428"/>
      <c r="H25" s="1501"/>
      <c r="I25" s="652" t="s">
        <v>1162</v>
      </c>
      <c r="J25" s="572"/>
      <c r="K25" s="1501"/>
      <c r="L25" s="215"/>
      <c r="M25" s="2171"/>
      <c r="N25" s="335"/>
      <c r="O25" s="1625"/>
      <c r="P25" s="1625"/>
      <c r="AH25" s="1632">
        <v>0</v>
      </c>
    </row>
    <row customHeight="1" ht="0.75" hidden="1">
      <c r="A26" s="1781"/>
      <c r="B26" s="1781"/>
      <c r="C26" s="370" t="s">
        <v>1167</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1161</v>
      </c>
      <c r="D28" s="2463"/>
      <c r="E28" s="2464"/>
      <c r="F28" s="2465"/>
      <c r="G28" s="2428"/>
      <c r="H28" s="1501"/>
      <c r="I28" s="652" t="s">
        <v>1162</v>
      </c>
      <c r="J28" s="572"/>
      <c r="K28" s="1501"/>
      <c r="L28" s="215"/>
      <c r="M28" s="2171"/>
      <c r="N28" s="335"/>
      <c r="O28" s="1625"/>
      <c r="P28" s="1625"/>
      <c r="AH28" s="1632">
        <v>0</v>
      </c>
    </row>
    <row s="1636" customFormat="1" customHeight="1" ht="0.75" hidden="1">
      <c r="A29" s="1781"/>
      <c r="B29" s="1781"/>
      <c r="C29" s="370" t="s">
        <v>1167</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1161</v>
      </c>
      <c r="D31" s="2463"/>
      <c r="E31" s="2205"/>
      <c r="F31" s="2384"/>
      <c r="G31" s="2428"/>
      <c r="H31" s="1501"/>
      <c r="I31" s="652" t="s">
        <v>1162</v>
      </c>
      <c r="J31" s="572"/>
      <c r="K31" s="1501"/>
      <c r="L31" s="215"/>
      <c r="M31" s="2171"/>
      <c r="N31" s="335"/>
      <c r="O31" s="1625"/>
      <c r="P31" s="1625"/>
      <c r="AH31" s="1632">
        <v>0</v>
      </c>
    </row>
    <row s="1636" customFormat="1" customHeight="1" ht="0.75" hidden="1">
      <c r="A32" s="1781"/>
      <c r="B32" s="1781"/>
      <c r="C32" s="370" t="s">
        <v>1167</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1161</v>
      </c>
      <c r="D34" s="2463"/>
      <c r="E34" s="2205"/>
      <c r="F34" s="2384"/>
      <c r="G34" s="2428"/>
      <c r="H34" s="1501"/>
      <c r="I34" s="652" t="s">
        <v>1162</v>
      </c>
      <c r="J34" s="572"/>
      <c r="K34" s="1501"/>
      <c r="L34" s="215"/>
      <c r="M34" s="2171"/>
      <c r="N34" s="335"/>
      <c r="O34" s="1625"/>
      <c r="P34" s="1625"/>
      <c r="AH34" s="1632">
        <v>0</v>
      </c>
    </row>
    <row s="1636" customFormat="1" customHeight="1" ht="0.75" hidden="1">
      <c r="A35" s="1781"/>
      <c r="B35" s="1781"/>
      <c r="C35" s="370" t="s">
        <v>1167</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1161</v>
      </c>
      <c r="D37" s="2463"/>
      <c r="E37" s="2205"/>
      <c r="F37" s="2384"/>
      <c r="G37" s="2428"/>
      <c r="H37" s="1501"/>
      <c r="I37" s="652" t="s">
        <v>1162</v>
      </c>
      <c r="J37" s="572"/>
      <c r="K37" s="1501"/>
      <c r="L37" s="215"/>
      <c r="M37" s="2171"/>
      <c r="N37" s="335"/>
      <c r="O37" s="1625"/>
      <c r="P37" s="1625"/>
      <c r="AH37" s="1632">
        <v>0</v>
      </c>
    </row>
    <row s="1636" customFormat="1" customHeight="1" ht="0.75" hidden="1">
      <c r="A38" s="1781"/>
      <c r="B38" s="1781"/>
      <c r="C38" s="370" t="s">
        <v>1167</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1161</v>
      </c>
      <c r="D40" s="2463"/>
      <c r="E40" s="2205"/>
      <c r="F40" s="2384"/>
      <c r="G40" s="2428"/>
      <c r="H40" s="1501"/>
      <c r="I40" s="652" t="s">
        <v>1162</v>
      </c>
      <c r="J40" s="572"/>
      <c r="K40" s="1501"/>
      <c r="L40" s="215"/>
      <c r="M40" s="2171"/>
      <c r="N40" s="335"/>
      <c r="O40" s="1625"/>
      <c r="P40" s="1625"/>
      <c r="AH40" s="1632">
        <v>0</v>
      </c>
    </row>
    <row s="1636" customFormat="1" customHeight="1" ht="0.75" hidden="1">
      <c r="A41" s="1781"/>
      <c r="B41" s="1781"/>
      <c r="C41" s="370" t="s">
        <v>1167</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1161</v>
      </c>
      <c r="D43" s="2463"/>
      <c r="E43" s="2205"/>
      <c r="F43" s="2384"/>
      <c r="G43" s="2428"/>
      <c r="H43" s="1501"/>
      <c r="I43" s="652" t="s">
        <v>1162</v>
      </c>
      <c r="J43" s="572"/>
      <c r="K43" s="1501"/>
      <c r="L43" s="215"/>
      <c r="M43" s="2171"/>
      <c r="N43" s="335"/>
      <c r="O43" s="1625"/>
      <c r="P43" s="1625"/>
      <c r="AH43" s="1632">
        <v>0</v>
      </c>
    </row>
    <row s="1636" customFormat="1" customHeight="1" ht="0.75" hidden="1">
      <c r="A44" s="1781"/>
      <c r="B44" s="1781"/>
      <c r="C44" s="370" t="s">
        <v>1167</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1161</v>
      </c>
      <c r="D46" s="2463"/>
      <c r="E46" s="2205"/>
      <c r="F46" s="2384"/>
      <c r="G46" s="2428"/>
      <c r="H46" s="1501"/>
      <c r="I46" s="652" t="s">
        <v>1162</v>
      </c>
      <c r="J46" s="572"/>
      <c r="K46" s="1501"/>
      <c r="L46" s="215"/>
      <c r="M46" s="2171"/>
      <c r="N46" s="335"/>
      <c r="O46" s="1625"/>
      <c r="P46" s="1625"/>
      <c r="AH46" s="1632">
        <v>0</v>
      </c>
    </row>
    <row s="1636" customFormat="1" customHeight="1" ht="0.75" hidden="1">
      <c r="A47" s="1781"/>
      <c r="B47" s="1781"/>
      <c r="C47" s="370" t="s">
        <v>1167</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1161</v>
      </c>
      <c r="D49" s="2463"/>
      <c r="E49" s="2205"/>
      <c r="F49" s="2384"/>
      <c r="G49" s="2428"/>
      <c r="H49" s="1501"/>
      <c r="I49" s="652" t="s">
        <v>1162</v>
      </c>
      <c r="J49" s="572"/>
      <c r="K49" s="1501"/>
      <c r="L49" s="215"/>
      <c r="M49" s="2171"/>
      <c r="N49" s="335"/>
      <c r="O49" s="1625"/>
      <c r="P49" s="1625"/>
      <c r="AH49" s="1632">
        <v>0</v>
      </c>
    </row>
    <row s="1636" customFormat="1" customHeight="1" ht="0.75" hidden="1">
      <c r="A50" s="1781"/>
      <c r="B50" s="1781"/>
      <c r="C50" s="370" t="s">
        <v>1167</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1161</v>
      </c>
      <c r="D52" s="2463"/>
      <c r="E52" s="2205"/>
      <c r="F52" s="2384"/>
      <c r="G52" s="2428"/>
      <c r="H52" s="1501"/>
      <c r="I52" s="652" t="s">
        <v>1162</v>
      </c>
      <c r="J52" s="572"/>
      <c r="K52" s="1501"/>
      <c r="L52" s="215"/>
      <c r="M52" s="2171"/>
      <c r="N52" s="335"/>
      <c r="O52" s="1625"/>
      <c r="P52" s="1625"/>
      <c r="AH52" s="1632">
        <v>0</v>
      </c>
    </row>
    <row s="1636" customFormat="1" customHeight="1" ht="0.75" hidden="1">
      <c r="A53" s="1781"/>
      <c r="B53" s="1781"/>
      <c r="C53" s="370" t="s">
        <v>1167</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1161</v>
      </c>
      <c r="D55" s="2463"/>
      <c r="E55" s="2205"/>
      <c r="F55" s="2384"/>
      <c r="G55" s="2428"/>
      <c r="H55" s="1501"/>
      <c r="I55" s="652" t="s">
        <v>1162</v>
      </c>
      <c r="J55" s="572"/>
      <c r="K55" s="1501"/>
      <c r="L55" s="215"/>
      <c r="M55" s="2171"/>
      <c r="N55" s="335"/>
      <c r="O55" s="1625"/>
      <c r="P55" s="1625"/>
      <c r="AH55" s="1632">
        <v>0</v>
      </c>
    </row>
    <row s="1636" customFormat="1" customHeight="1" ht="0.75" hidden="1">
      <c r="A56" s="1781"/>
      <c r="B56" s="1781"/>
      <c r="C56" s="370" t="s">
        <v>1167</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1161</v>
      </c>
      <c r="D58" s="2463"/>
      <c r="E58" s="2205"/>
      <c r="F58" s="2384"/>
      <c r="G58" s="2428"/>
      <c r="H58" s="1501"/>
      <c r="I58" s="652" t="s">
        <v>1162</v>
      </c>
      <c r="J58" s="572"/>
      <c r="K58" s="1501"/>
      <c r="L58" s="215"/>
      <c r="M58" s="2171"/>
      <c r="N58" s="335"/>
      <c r="O58" s="1625"/>
      <c r="P58" s="1625"/>
      <c r="AH58" s="1632">
        <v>0</v>
      </c>
    </row>
    <row s="1636" customFormat="1" customHeight="1" ht="0.75" hidden="1">
      <c r="A59" s="1781"/>
      <c r="B59" s="1781"/>
      <c r="C59" s="370" t="s">
        <v>1167</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1161</v>
      </c>
      <c r="D61" s="2463"/>
      <c r="E61" s="2205"/>
      <c r="F61" s="2384"/>
      <c r="G61" s="2428"/>
      <c r="H61" s="1501"/>
      <c r="I61" s="652" t="s">
        <v>1162</v>
      </c>
      <c r="J61" s="572"/>
      <c r="K61" s="1501"/>
      <c r="L61" s="215"/>
      <c r="M61" s="2171"/>
      <c r="N61" s="335"/>
      <c r="O61" s="1625"/>
      <c r="P61" s="1625"/>
      <c r="AH61" s="1632">
        <v>0</v>
      </c>
    </row>
    <row s="1636" customFormat="1" customHeight="1" ht="0.75" hidden="1">
      <c r="A62" s="1781"/>
      <c r="B62" s="1781"/>
      <c r="C62" s="370" t="s">
        <v>1167</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1161</v>
      </c>
      <c r="D64" s="2463"/>
      <c r="E64" s="2205"/>
      <c r="F64" s="2384"/>
      <c r="G64" s="2428"/>
      <c r="H64" s="1501"/>
      <c r="I64" s="652" t="s">
        <v>1162</v>
      </c>
      <c r="J64" s="572"/>
      <c r="K64" s="1501"/>
      <c r="L64" s="215"/>
      <c r="M64" s="2171"/>
      <c r="N64" s="335"/>
      <c r="O64" s="1625"/>
      <c r="P64" s="1625"/>
      <c r="AH64" s="1632">
        <v>0</v>
      </c>
    </row>
    <row s="1636" customFormat="1" customHeight="1" ht="0.75" hidden="1">
      <c r="A65" s="1781"/>
      <c r="B65" s="1781"/>
      <c r="C65" s="370" t="s">
        <v>1167</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1161</v>
      </c>
      <c r="D67" s="2463"/>
      <c r="E67" s="2205"/>
      <c r="F67" s="2384"/>
      <c r="G67" s="2428"/>
      <c r="H67" s="1501"/>
      <c r="I67" s="652" t="s">
        <v>1162</v>
      </c>
      <c r="J67" s="572"/>
      <c r="K67" s="1501"/>
      <c r="L67" s="215"/>
      <c r="M67" s="2171"/>
      <c r="N67" s="335"/>
      <c r="O67" s="1625"/>
      <c r="P67" s="1625"/>
      <c r="AH67" s="1632">
        <v>0</v>
      </c>
    </row>
    <row s="1636" customFormat="1" customHeight="1" ht="0.75" hidden="1">
      <c r="A68" s="1781"/>
      <c r="B68" s="1781"/>
      <c r="C68" s="370" t="s">
        <v>1167</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1161</v>
      </c>
      <c r="D70" s="2463"/>
      <c r="E70" s="2205"/>
      <c r="F70" s="2384"/>
      <c r="G70" s="2428"/>
      <c r="H70" s="1501"/>
      <c r="I70" s="652" t="s">
        <v>1162</v>
      </c>
      <c r="J70" s="572"/>
      <c r="K70" s="1501"/>
      <c r="L70" s="215"/>
      <c r="M70" s="2171"/>
      <c r="N70" s="335"/>
      <c r="O70" s="1625"/>
      <c r="P70" s="1625"/>
      <c r="AH70" s="1632">
        <v>0</v>
      </c>
    </row>
    <row s="1636" customFormat="1" customHeight="1" ht="0.75" hidden="1">
      <c r="A71" s="1781"/>
      <c r="B71" s="1781"/>
      <c r="C71" s="370" t="s">
        <v>1167</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1161</v>
      </c>
      <c r="D73" s="2463"/>
      <c r="E73" s="2205"/>
      <c r="F73" s="2384"/>
      <c r="G73" s="2428"/>
      <c r="H73" s="1501"/>
      <c r="I73" s="652" t="s">
        <v>1162</v>
      </c>
      <c r="J73" s="572"/>
      <c r="K73" s="1501"/>
      <c r="L73" s="215"/>
      <c r="M73" s="2171"/>
      <c r="N73" s="335"/>
      <c r="O73" s="1625"/>
      <c r="P73" s="1625"/>
      <c r="AH73" s="1632">
        <v>0</v>
      </c>
    </row>
    <row s="1636" customFormat="1" customHeight="1" ht="0.75" hidden="1">
      <c r="A74" s="1781"/>
      <c r="B74" s="1781"/>
      <c r="C74" s="370" t="s">
        <v>1167</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1161</v>
      </c>
      <c r="D76" s="2463"/>
      <c r="E76" s="2205"/>
      <c r="F76" s="2384"/>
      <c r="G76" s="2428"/>
      <c r="H76" s="1501"/>
      <c r="I76" s="652" t="s">
        <v>1162</v>
      </c>
      <c r="J76" s="572"/>
      <c r="K76" s="1501"/>
      <c r="L76" s="215"/>
      <c r="M76" s="2171"/>
      <c r="N76" s="335"/>
      <c r="O76" s="1625"/>
      <c r="P76" s="1625"/>
      <c r="AH76" s="1632">
        <v>0</v>
      </c>
    </row>
    <row s="1636" customFormat="1" customHeight="1" ht="0.75" hidden="1">
      <c r="A77" s="1781"/>
      <c r="B77" s="1781"/>
      <c r="C77" s="370" t="s">
        <v>1167</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1161</v>
      </c>
      <c r="D79" s="2463"/>
      <c r="E79" s="2205"/>
      <c r="F79" s="2384"/>
      <c r="G79" s="2428"/>
      <c r="H79" s="1501"/>
      <c r="I79" s="652" t="s">
        <v>1162</v>
      </c>
      <c r="J79" s="572"/>
      <c r="K79" s="1501"/>
      <c r="L79" s="215"/>
      <c r="M79" s="2171"/>
      <c r="N79" s="335"/>
      <c r="O79" s="1625"/>
      <c r="P79" s="1625"/>
      <c r="AH79" s="1632">
        <v>0</v>
      </c>
    </row>
    <row s="1636" customFormat="1" customHeight="1" ht="0.75" hidden="1">
      <c r="A80" s="1781"/>
      <c r="B80" s="1781"/>
      <c r="C80" s="370" t="s">
        <v>1167</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1161</v>
      </c>
      <c r="D82" s="2463"/>
      <c r="E82" s="2205"/>
      <c r="F82" s="2384"/>
      <c r="G82" s="2428"/>
      <c r="H82" s="1501"/>
      <c r="I82" s="652" t="s">
        <v>1162</v>
      </c>
      <c r="J82" s="572"/>
      <c r="K82" s="1501"/>
      <c r="L82" s="215"/>
      <c r="M82" s="2171"/>
      <c r="N82" s="335"/>
      <c r="O82" s="1625"/>
      <c r="P82" s="1625"/>
      <c r="AH82" s="1632">
        <v>0</v>
      </c>
    </row>
    <row s="1636" customFormat="1" customHeight="1" ht="1.05">
      <c r="A83" s="1781"/>
      <c r="B83" s="1781"/>
      <c r="C83" s="370" t="s">
        <v>1167</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1168</v>
      </c>
      <c r="N85" s="335"/>
      <c r="AH85" s="375">
        <v>34</v>
      </c>
    </row>
    <row customHeight="1" ht="19.95">
      <c r="A86" s="1781"/>
      <c r="B86" s="1781"/>
      <c r="D86" s="377"/>
      <c r="E86" s="148" t="s">
        <v>88</v>
      </c>
      <c r="F86" s="2461" t="s">
        <v>1169</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1163</v>
      </c>
      <c r="D88" s="2463"/>
      <c r="E88" s="2205"/>
      <c r="F88" s="2384"/>
      <c r="G88" s="2428"/>
      <c r="H88" s="1501"/>
      <c r="I88" s="652" t="s">
        <v>1162</v>
      </c>
      <c r="J88" s="572"/>
      <c r="K88" s="1501"/>
      <c r="L88" s="215"/>
      <c r="M88" s="2171"/>
      <c r="N88" s="335"/>
      <c r="O88" s="1625"/>
      <c r="P88" s="1625"/>
      <c r="AH88" s="1632">
        <v>0</v>
      </c>
    </row>
    <row s="1636" customFormat="1" customHeight="1" ht="0.75" hidden="1">
      <c r="A89" s="1781"/>
      <c r="B89" s="1781"/>
      <c r="C89" s="370" t="s">
        <v>1170</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1163</v>
      </c>
      <c r="D91" s="2463"/>
      <c r="E91" s="2205"/>
      <c r="F91" s="2384"/>
      <c r="G91" s="2428"/>
      <c r="H91" s="1501"/>
      <c r="I91" s="652" t="s">
        <v>1162</v>
      </c>
      <c r="J91" s="572"/>
      <c r="K91" s="1501"/>
      <c r="L91" s="215"/>
      <c r="M91" s="1862"/>
      <c r="N91" s="335"/>
      <c r="O91" s="1625"/>
      <c r="P91" s="1625"/>
      <c r="AH91" s="1632">
        <v>0</v>
      </c>
    </row>
    <row s="1636" customFormat="1" customHeight="1" ht="0.75" hidden="1">
      <c r="A92" s="1781"/>
      <c r="B92" s="1781"/>
      <c r="C92" s="370" t="s">
        <v>1170</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1163</v>
      </c>
      <c r="D94" s="2463"/>
      <c r="E94" s="2205"/>
      <c r="F94" s="2384"/>
      <c r="G94" s="2428"/>
      <c r="H94" s="1501"/>
      <c r="I94" s="652" t="s">
        <v>1162</v>
      </c>
      <c r="J94" s="572"/>
      <c r="K94" s="1501"/>
      <c r="L94" s="215"/>
      <c r="M94" s="342"/>
      <c r="N94" s="335"/>
      <c r="O94" s="1625"/>
      <c r="P94" s="1625"/>
      <c r="AH94" s="1632">
        <v>0</v>
      </c>
    </row>
    <row s="1636" customFormat="1" customHeight="1" ht="0.75" hidden="1">
      <c r="A95" s="1781"/>
      <c r="B95" s="1781"/>
      <c r="C95" s="370" t="s">
        <v>1170</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1163</v>
      </c>
      <c r="D97" s="2463"/>
      <c r="E97" s="2205"/>
      <c r="F97" s="2384"/>
      <c r="G97" s="2428"/>
      <c r="H97" s="1501"/>
      <c r="I97" s="652" t="s">
        <v>1162</v>
      </c>
      <c r="J97" s="572"/>
      <c r="K97" s="1501"/>
      <c r="L97" s="215"/>
      <c r="M97" s="342"/>
      <c r="N97" s="335"/>
      <c r="O97" s="1625"/>
      <c r="P97" s="1625"/>
      <c r="AH97" s="1632">
        <v>0</v>
      </c>
    </row>
    <row s="1636" customFormat="1" customHeight="1" ht="0.75" hidden="1">
      <c r="A98" s="1781"/>
      <c r="B98" s="1781"/>
      <c r="C98" s="370" t="s">
        <v>1170</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1163</v>
      </c>
      <c r="D100" s="2463"/>
      <c r="E100" s="2205"/>
      <c r="F100" s="2384"/>
      <c r="G100" s="2428"/>
      <c r="H100" s="1501"/>
      <c r="I100" s="652" t="s">
        <v>1162</v>
      </c>
      <c r="J100" s="572"/>
      <c r="K100" s="1501"/>
      <c r="L100" s="215"/>
      <c r="M100" s="342"/>
      <c r="N100" s="335"/>
      <c r="O100" s="1625"/>
      <c r="P100" s="1625"/>
      <c r="AH100" s="1632">
        <v>0</v>
      </c>
    </row>
    <row s="1636" customFormat="1" customHeight="1" ht="0.75" hidden="1">
      <c r="A101" s="1781"/>
      <c r="B101" s="1781"/>
      <c r="C101" s="370" t="s">
        <v>1170</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1163</v>
      </c>
      <c r="D103" s="2463"/>
      <c r="E103" s="2205"/>
      <c r="F103" s="2384"/>
      <c r="G103" s="2428"/>
      <c r="H103" s="1501"/>
      <c r="I103" s="652" t="s">
        <v>1162</v>
      </c>
      <c r="J103" s="572"/>
      <c r="K103" s="1501"/>
      <c r="L103" s="215"/>
      <c r="M103" s="342"/>
      <c r="N103" s="335"/>
      <c r="O103" s="1625"/>
      <c r="P103" s="1625"/>
      <c r="AH103" s="1632">
        <v>0</v>
      </c>
    </row>
    <row s="1636" customFormat="1" customHeight="1" ht="0.75" hidden="1">
      <c r="A104" s="1781"/>
      <c r="B104" s="1781"/>
      <c r="C104" s="370" t="s">
        <v>1170</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1163</v>
      </c>
      <c r="D106" s="2463"/>
      <c r="E106" s="2205"/>
      <c r="F106" s="2384"/>
      <c r="G106" s="2428"/>
      <c r="H106" s="1501"/>
      <c r="I106" s="652" t="s">
        <v>1162</v>
      </c>
      <c r="J106" s="572"/>
      <c r="K106" s="1501"/>
      <c r="L106" s="215"/>
      <c r="M106" s="342"/>
      <c r="N106" s="335"/>
      <c r="O106" s="1625"/>
      <c r="P106" s="1625"/>
      <c r="AH106" s="1632">
        <v>0</v>
      </c>
    </row>
    <row s="1636" customFormat="1" customHeight="1" ht="0.75" hidden="1">
      <c r="A107" s="1781"/>
      <c r="B107" s="1781"/>
      <c r="C107" s="370" t="s">
        <v>1170</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1163</v>
      </c>
      <c r="D109" s="2463"/>
      <c r="E109" s="2205"/>
      <c r="F109" s="2384"/>
      <c r="G109" s="2428"/>
      <c r="H109" s="1501"/>
      <c r="I109" s="652" t="s">
        <v>1162</v>
      </c>
      <c r="J109" s="572"/>
      <c r="K109" s="1501"/>
      <c r="L109" s="215"/>
      <c r="M109" s="342"/>
      <c r="N109" s="335"/>
      <c r="O109" s="1625"/>
      <c r="P109" s="1625"/>
      <c r="AH109" s="1632">
        <v>0</v>
      </c>
    </row>
    <row s="1636" customFormat="1" customHeight="1" ht="0.75" hidden="1">
      <c r="A110" s="1781"/>
      <c r="B110" s="1781"/>
      <c r="C110" s="370" t="s">
        <v>1170</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1163</v>
      </c>
      <c r="D112" s="2463"/>
      <c r="E112" s="2205"/>
      <c r="F112" s="2384"/>
      <c r="G112" s="2428"/>
      <c r="H112" s="1501"/>
      <c r="I112" s="652" t="s">
        <v>1162</v>
      </c>
      <c r="J112" s="572"/>
      <c r="K112" s="1501"/>
      <c r="L112" s="215"/>
      <c r="M112" s="342"/>
      <c r="N112" s="335"/>
      <c r="O112" s="1625"/>
      <c r="P112" s="1625"/>
      <c r="AH112" s="1632">
        <v>0</v>
      </c>
    </row>
    <row s="1636" customFormat="1" customHeight="1" ht="0.75" hidden="1">
      <c r="A113" s="1781"/>
      <c r="B113" s="1781"/>
      <c r="C113" s="370" t="s">
        <v>1170</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1163</v>
      </c>
      <c r="D115" s="2463"/>
      <c r="E115" s="2205"/>
      <c r="F115" s="2384"/>
      <c r="G115" s="2428"/>
      <c r="H115" s="1501"/>
      <c r="I115" s="652" t="s">
        <v>1162</v>
      </c>
      <c r="J115" s="572"/>
      <c r="K115" s="1501"/>
      <c r="L115" s="215"/>
      <c r="M115" s="342"/>
      <c r="N115" s="335"/>
      <c r="O115" s="1625"/>
      <c r="P115" s="1625"/>
      <c r="AH115" s="1632">
        <v>0</v>
      </c>
    </row>
    <row s="1636" customFormat="1" customHeight="1" ht="0.75" hidden="1">
      <c r="A116" s="1781"/>
      <c r="B116" s="1781"/>
      <c r="C116" s="370" t="s">
        <v>1170</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1163</v>
      </c>
      <c r="D118" s="2463"/>
      <c r="E118" s="2205"/>
      <c r="F118" s="2384"/>
      <c r="G118" s="2428"/>
      <c r="H118" s="1501"/>
      <c r="I118" s="652" t="s">
        <v>1162</v>
      </c>
      <c r="J118" s="572"/>
      <c r="K118" s="1501"/>
      <c r="L118" s="215"/>
      <c r="M118" s="342"/>
      <c r="N118" s="335"/>
      <c r="O118" s="1625"/>
      <c r="P118" s="1625"/>
      <c r="AH118" s="1632">
        <v>0</v>
      </c>
    </row>
    <row s="1636" customFormat="1" customHeight="1" ht="0.75" hidden="1">
      <c r="A119" s="1781"/>
      <c r="B119" s="1781"/>
      <c r="C119" s="370" t="s">
        <v>1170</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1163</v>
      </c>
      <c r="D121" s="2463"/>
      <c r="E121" s="2205"/>
      <c r="F121" s="2384"/>
      <c r="G121" s="2428"/>
      <c r="H121" s="1501"/>
      <c r="I121" s="652" t="s">
        <v>1162</v>
      </c>
      <c r="J121" s="572"/>
      <c r="K121" s="1501"/>
      <c r="L121" s="215"/>
      <c r="M121" s="342"/>
      <c r="N121" s="335"/>
      <c r="O121" s="1625"/>
      <c r="P121" s="1625"/>
      <c r="AH121" s="1632">
        <v>0</v>
      </c>
    </row>
    <row s="1636" customFormat="1" customHeight="1" ht="0.75" hidden="1">
      <c r="A122" s="1781"/>
      <c r="B122" s="1781"/>
      <c r="C122" s="370" t="s">
        <v>1170</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1163</v>
      </c>
      <c r="D124" s="2463"/>
      <c r="E124" s="2205"/>
      <c r="F124" s="2384"/>
      <c r="G124" s="2428"/>
      <c r="H124" s="1501"/>
      <c r="I124" s="652" t="s">
        <v>1162</v>
      </c>
      <c r="J124" s="572"/>
      <c r="K124" s="1501"/>
      <c r="L124" s="215"/>
      <c r="M124" s="342"/>
      <c r="N124" s="335"/>
      <c r="O124" s="1625"/>
      <c r="P124" s="1625"/>
      <c r="AH124" s="1632">
        <v>0</v>
      </c>
    </row>
    <row s="1636" customFormat="1" customHeight="1" ht="0.75" hidden="1">
      <c r="A125" s="1781"/>
      <c r="B125" s="1781"/>
      <c r="C125" s="370" t="s">
        <v>1170</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1163</v>
      </c>
      <c r="D127" s="2463"/>
      <c r="E127" s="2205"/>
      <c r="F127" s="2384"/>
      <c r="G127" s="2428"/>
      <c r="H127" s="1501"/>
      <c r="I127" s="652" t="s">
        <v>1162</v>
      </c>
      <c r="J127" s="572"/>
      <c r="K127" s="1501"/>
      <c r="L127" s="215"/>
      <c r="M127" s="342"/>
      <c r="N127" s="335"/>
      <c r="O127" s="1625"/>
      <c r="P127" s="1625"/>
      <c r="AH127" s="1632">
        <v>0</v>
      </c>
    </row>
    <row s="1636" customFormat="1" customHeight="1" ht="0.75" hidden="1">
      <c r="A128" s="1781"/>
      <c r="B128" s="1781"/>
      <c r="C128" s="370" t="s">
        <v>1170</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1163</v>
      </c>
      <c r="D130" s="2463"/>
      <c r="E130" s="2205"/>
      <c r="F130" s="2384"/>
      <c r="G130" s="2428"/>
      <c r="H130" s="1501"/>
      <c r="I130" s="652" t="s">
        <v>1162</v>
      </c>
      <c r="J130" s="572"/>
      <c r="K130" s="1501"/>
      <c r="L130" s="215"/>
      <c r="M130" s="342"/>
      <c r="N130" s="335"/>
      <c r="O130" s="1625"/>
      <c r="P130" s="1625"/>
      <c r="AH130" s="1632">
        <v>0</v>
      </c>
    </row>
    <row s="1636" customFormat="1" customHeight="1" ht="0.75" hidden="1">
      <c r="A131" s="1781"/>
      <c r="B131" s="1781"/>
      <c r="C131" s="370" t="s">
        <v>1170</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1163</v>
      </c>
      <c r="D133" s="2463"/>
      <c r="E133" s="2205"/>
      <c r="F133" s="2384"/>
      <c r="G133" s="2428"/>
      <c r="H133" s="1501"/>
      <c r="I133" s="652" t="s">
        <v>1162</v>
      </c>
      <c r="J133" s="572"/>
      <c r="K133" s="1501"/>
      <c r="L133" s="215"/>
      <c r="M133" s="342"/>
      <c r="N133" s="335"/>
      <c r="O133" s="1625"/>
      <c r="P133" s="1625"/>
      <c r="AH133" s="1632">
        <v>0</v>
      </c>
    </row>
    <row s="1636" customFormat="1" customHeight="1" ht="0.75" hidden="1">
      <c r="A134" s="1781"/>
      <c r="B134" s="1781"/>
      <c r="C134" s="370" t="s">
        <v>1170</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1163</v>
      </c>
      <c r="D136" s="2463"/>
      <c r="E136" s="2205"/>
      <c r="F136" s="2384"/>
      <c r="G136" s="2428"/>
      <c r="H136" s="1501"/>
      <c r="I136" s="652" t="s">
        <v>1162</v>
      </c>
      <c r="J136" s="572"/>
      <c r="K136" s="1501"/>
      <c r="L136" s="215"/>
      <c r="M136" s="342"/>
      <c r="N136" s="335"/>
      <c r="O136" s="1625"/>
      <c r="P136" s="1625"/>
      <c r="AH136" s="1632">
        <v>0</v>
      </c>
    </row>
    <row s="1636" customFormat="1" customHeight="1" ht="0.75" hidden="1">
      <c r="A137" s="1781"/>
      <c r="B137" s="1781"/>
      <c r="C137" s="370" t="s">
        <v>1170</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1163</v>
      </c>
      <c r="D139" s="2463"/>
      <c r="E139" s="2205"/>
      <c r="F139" s="2384"/>
      <c r="G139" s="2428"/>
      <c r="H139" s="1501"/>
      <c r="I139" s="652" t="s">
        <v>1162</v>
      </c>
      <c r="J139" s="572"/>
      <c r="K139" s="1501"/>
      <c r="L139" s="215"/>
      <c r="M139" s="342"/>
      <c r="N139" s="335"/>
      <c r="O139" s="1625"/>
      <c r="P139" s="1625"/>
      <c r="AH139" s="1632">
        <v>0</v>
      </c>
    </row>
    <row s="1636" customFormat="1" customHeight="1" ht="0.75" hidden="1">
      <c r="A140" s="1781"/>
      <c r="B140" s="1781"/>
      <c r="C140" s="370" t="s">
        <v>1170</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1163</v>
      </c>
      <c r="D142" s="2463"/>
      <c r="E142" s="2205"/>
      <c r="F142" s="2384"/>
      <c r="G142" s="2428"/>
      <c r="H142" s="1501"/>
      <c r="I142" s="652" t="s">
        <v>1162</v>
      </c>
      <c r="J142" s="572"/>
      <c r="K142" s="1501"/>
      <c r="L142" s="215"/>
      <c r="M142" s="342"/>
      <c r="N142" s="335"/>
      <c r="O142" s="1625"/>
      <c r="P142" s="1625"/>
      <c r="AH142" s="1632">
        <v>0</v>
      </c>
    </row>
    <row s="1636" customFormat="1" customHeight="1" ht="0.75" hidden="1">
      <c r="A143" s="1781"/>
      <c r="B143" s="1781"/>
      <c r="C143" s="370" t="s">
        <v>1170</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1163</v>
      </c>
      <c r="D145" s="2463"/>
      <c r="E145" s="2205"/>
      <c r="F145" s="2384"/>
      <c r="G145" s="2428"/>
      <c r="H145" s="1501"/>
      <c r="I145" s="652" t="s">
        <v>1162</v>
      </c>
      <c r="J145" s="572"/>
      <c r="K145" s="1501"/>
      <c r="L145" s="215"/>
      <c r="M145" s="342"/>
      <c r="N145" s="335"/>
      <c r="O145" s="1625"/>
      <c r="P145" s="1625"/>
      <c r="AH145" s="1632">
        <v>0</v>
      </c>
    </row>
    <row s="1636" customFormat="1" customHeight="1" ht="1.05">
      <c r="A146" s="1781"/>
      <c r="B146" s="1781"/>
      <c r="C146" s="370" t="s">
        <v>1170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1163</v>
      </c>
      <c r="D149" s="2463"/>
      <c r="E149" s="2205"/>
      <c r="F149" s="2384"/>
      <c r="G149" s="2428"/>
      <c r="H149" s="1501"/>
      <c r="I149" s="652" t="s">
        <v>1162</v>
      </c>
      <c r="J149" s="572"/>
      <c r="K149" s="1501"/>
      <c r="L149" s="215"/>
      <c r="M149" s="2171"/>
      <c r="N149" s="335"/>
      <c r="O149" s="1625"/>
      <c r="P149" s="1625"/>
      <c r="AH149" s="1632">
        <v>0</v>
      </c>
    </row>
    <row s="1636" customFormat="1" customHeight="1" ht="0.75" hidden="1">
      <c r="A150" s="1781"/>
      <c r="B150" s="1781"/>
      <c r="C150" s="370" t="s">
        <v>1170</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1163</v>
      </c>
      <c r="D152" s="2463"/>
      <c r="E152" s="2205"/>
      <c r="F152" s="2384"/>
      <c r="G152" s="2428"/>
      <c r="H152" s="1501"/>
      <c r="I152" s="652" t="s">
        <v>1162</v>
      </c>
      <c r="J152" s="572"/>
      <c r="K152" s="1501"/>
      <c r="L152" s="215"/>
      <c r="M152" s="1862"/>
      <c r="N152" s="335"/>
      <c r="O152" s="1625"/>
      <c r="P152" s="1625"/>
      <c r="AH152" s="1632">
        <v>0</v>
      </c>
    </row>
    <row s="1636" customFormat="1" customHeight="1" ht="0.75" hidden="1">
      <c r="A153" s="1781"/>
      <c r="B153" s="1781"/>
      <c r="C153" s="370" t="s">
        <v>1170</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1163</v>
      </c>
      <c r="D155" s="2463"/>
      <c r="E155" s="2205"/>
      <c r="F155" s="2384"/>
      <c r="G155" s="2428"/>
      <c r="H155" s="1501"/>
      <c r="I155" s="652" t="s">
        <v>1162</v>
      </c>
      <c r="J155" s="572"/>
      <c r="K155" s="1501"/>
      <c r="L155" s="215"/>
      <c r="M155" s="342"/>
      <c r="N155" s="335"/>
      <c r="O155" s="1625"/>
      <c r="P155" s="1625"/>
      <c r="AH155" s="1632">
        <v>0</v>
      </c>
    </row>
    <row s="1636" customFormat="1" customHeight="1" ht="0.75" hidden="1">
      <c r="A156" s="1781"/>
      <c r="B156" s="1781"/>
      <c r="C156" s="370" t="s">
        <v>1170</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1163</v>
      </c>
      <c r="D158" s="2463"/>
      <c r="E158" s="2205"/>
      <c r="F158" s="2384"/>
      <c r="G158" s="2428"/>
      <c r="H158" s="1501"/>
      <c r="I158" s="652" t="s">
        <v>1162</v>
      </c>
      <c r="J158" s="572"/>
      <c r="K158" s="1501"/>
      <c r="L158" s="215"/>
      <c r="M158" s="342"/>
      <c r="N158" s="335"/>
      <c r="O158" s="1625"/>
      <c r="P158" s="1625"/>
      <c r="AH158" s="1632">
        <v>0</v>
      </c>
    </row>
    <row s="1636" customFormat="1" customHeight="1" ht="0.75" hidden="1">
      <c r="A159" s="1781"/>
      <c r="B159" s="1781"/>
      <c r="C159" s="370" t="s">
        <v>1170</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1163</v>
      </c>
      <c r="D161" s="2463"/>
      <c r="E161" s="2205"/>
      <c r="F161" s="2384"/>
      <c r="G161" s="2428"/>
      <c r="H161" s="1501"/>
      <c r="I161" s="652" t="s">
        <v>1162</v>
      </c>
      <c r="J161" s="572"/>
      <c r="K161" s="1501"/>
      <c r="L161" s="215"/>
      <c r="M161" s="342"/>
      <c r="N161" s="335"/>
      <c r="O161" s="1625"/>
      <c r="P161" s="1625"/>
      <c r="AH161" s="1632">
        <v>0</v>
      </c>
    </row>
    <row s="1636" customFormat="1" customHeight="1" ht="0.75" hidden="1">
      <c r="A162" s="1781"/>
      <c r="B162" s="1781"/>
      <c r="C162" s="370" t="s">
        <v>1170</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1163</v>
      </c>
      <c r="D164" s="2463"/>
      <c r="E164" s="2205"/>
      <c r="F164" s="2384"/>
      <c r="G164" s="2428"/>
      <c r="H164" s="1501"/>
      <c r="I164" s="652" t="s">
        <v>1162</v>
      </c>
      <c r="J164" s="572"/>
      <c r="K164" s="1501"/>
      <c r="L164" s="215"/>
      <c r="M164" s="342"/>
      <c r="N164" s="335"/>
      <c r="O164" s="1625"/>
      <c r="P164" s="1625"/>
      <c r="AH164" s="1632">
        <v>0</v>
      </c>
    </row>
    <row s="1636" customFormat="1" customHeight="1" ht="0.75" hidden="1">
      <c r="A165" s="1781"/>
      <c r="B165" s="1781"/>
      <c r="C165" s="370" t="s">
        <v>1170</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1163</v>
      </c>
      <c r="D167" s="2463"/>
      <c r="E167" s="2205"/>
      <c r="F167" s="2384"/>
      <c r="G167" s="2428"/>
      <c r="H167" s="1501"/>
      <c r="I167" s="652" t="s">
        <v>1162</v>
      </c>
      <c r="J167" s="572"/>
      <c r="K167" s="1501"/>
      <c r="L167" s="215"/>
      <c r="M167" s="342"/>
      <c r="N167" s="335"/>
      <c r="O167" s="1625"/>
      <c r="P167" s="1625"/>
      <c r="AH167" s="1632">
        <v>0</v>
      </c>
    </row>
    <row s="1636" customFormat="1" customHeight="1" ht="0.75" hidden="1">
      <c r="A168" s="1781"/>
      <c r="B168" s="1781"/>
      <c r="C168" s="370" t="s">
        <v>1170</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1163</v>
      </c>
      <c r="D170" s="2463"/>
      <c r="E170" s="2205"/>
      <c r="F170" s="2384"/>
      <c r="G170" s="2428"/>
      <c r="H170" s="1501"/>
      <c r="I170" s="652" t="s">
        <v>1162</v>
      </c>
      <c r="J170" s="572"/>
      <c r="K170" s="1501"/>
      <c r="L170" s="215"/>
      <c r="M170" s="342"/>
      <c r="N170" s="335"/>
      <c r="O170" s="1625"/>
      <c r="P170" s="1625"/>
      <c r="AH170" s="1632">
        <v>0</v>
      </c>
    </row>
    <row s="1636" customFormat="1" customHeight="1" ht="0.75" hidden="1">
      <c r="A171" s="1781"/>
      <c r="B171" s="1781"/>
      <c r="C171" s="370" t="s">
        <v>1170</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1163</v>
      </c>
      <c r="D173" s="2463"/>
      <c r="E173" s="2205"/>
      <c r="F173" s="2384"/>
      <c r="G173" s="2428"/>
      <c r="H173" s="1501"/>
      <c r="I173" s="652" t="s">
        <v>1162</v>
      </c>
      <c r="J173" s="572"/>
      <c r="K173" s="1501"/>
      <c r="L173" s="215"/>
      <c r="M173" s="342"/>
      <c r="N173" s="335"/>
      <c r="O173" s="1625"/>
      <c r="P173" s="1625"/>
      <c r="AH173" s="1632">
        <v>0</v>
      </c>
    </row>
    <row s="1636" customFormat="1" customHeight="1" ht="0.75" hidden="1">
      <c r="A174" s="1781"/>
      <c r="B174" s="1781"/>
      <c r="C174" s="370" t="s">
        <v>1170</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1163</v>
      </c>
      <c r="D176" s="2463"/>
      <c r="E176" s="2205"/>
      <c r="F176" s="2384"/>
      <c r="G176" s="2428"/>
      <c r="H176" s="1501"/>
      <c r="I176" s="652" t="s">
        <v>1162</v>
      </c>
      <c r="J176" s="572"/>
      <c r="K176" s="1501"/>
      <c r="L176" s="215"/>
      <c r="M176" s="342"/>
      <c r="N176" s="335"/>
      <c r="O176" s="1625"/>
      <c r="P176" s="1625"/>
      <c r="AH176" s="1632">
        <v>0</v>
      </c>
    </row>
    <row s="1636" customFormat="1" customHeight="1" ht="0.75" hidden="1">
      <c r="A177" s="1781"/>
      <c r="B177" s="1781"/>
      <c r="C177" s="370" t="s">
        <v>1170</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1163</v>
      </c>
      <c r="D179" s="2463"/>
      <c r="E179" s="2205"/>
      <c r="F179" s="2384"/>
      <c r="G179" s="2428"/>
      <c r="H179" s="1501"/>
      <c r="I179" s="652" t="s">
        <v>1162</v>
      </c>
      <c r="J179" s="572"/>
      <c r="K179" s="1501"/>
      <c r="L179" s="215"/>
      <c r="M179" s="342"/>
      <c r="N179" s="335"/>
      <c r="O179" s="1625"/>
      <c r="P179" s="1625"/>
      <c r="AH179" s="1632">
        <v>0</v>
      </c>
    </row>
    <row s="1636" customFormat="1" customHeight="1" ht="0.75" hidden="1">
      <c r="A180" s="1781"/>
      <c r="B180" s="1781"/>
      <c r="C180" s="370" t="s">
        <v>1170</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1163</v>
      </c>
      <c r="D182" s="2463"/>
      <c r="E182" s="2205"/>
      <c r="F182" s="2384"/>
      <c r="G182" s="2428"/>
      <c r="H182" s="1501"/>
      <c r="I182" s="652" t="s">
        <v>1162</v>
      </c>
      <c r="J182" s="572"/>
      <c r="K182" s="1501"/>
      <c r="L182" s="215"/>
      <c r="M182" s="342"/>
      <c r="N182" s="335"/>
      <c r="O182" s="1625"/>
      <c r="P182" s="1625"/>
      <c r="AH182" s="1632">
        <v>0</v>
      </c>
    </row>
    <row s="1636" customFormat="1" customHeight="1" ht="0.75" hidden="1">
      <c r="A183" s="1781"/>
      <c r="B183" s="1781"/>
      <c r="C183" s="370" t="s">
        <v>1170</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1163</v>
      </c>
      <c r="D185" s="2463"/>
      <c r="E185" s="2205"/>
      <c r="F185" s="2384"/>
      <c r="G185" s="2428"/>
      <c r="H185" s="1501"/>
      <c r="I185" s="652" t="s">
        <v>1162</v>
      </c>
      <c r="J185" s="572"/>
      <c r="K185" s="1501"/>
      <c r="L185" s="215"/>
      <c r="M185" s="342"/>
      <c r="N185" s="335"/>
      <c r="O185" s="1625"/>
      <c r="P185" s="1625"/>
      <c r="AH185" s="1632">
        <v>0</v>
      </c>
    </row>
    <row s="1636" customFormat="1" customHeight="1" ht="0.75" hidden="1">
      <c r="A186" s="1781"/>
      <c r="B186" s="1781"/>
      <c r="C186" s="370" t="s">
        <v>1170</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1163</v>
      </c>
      <c r="D188" s="2463"/>
      <c r="E188" s="2205"/>
      <c r="F188" s="2384"/>
      <c r="G188" s="2428"/>
      <c r="H188" s="1501"/>
      <c r="I188" s="652" t="s">
        <v>1162</v>
      </c>
      <c r="J188" s="572"/>
      <c r="K188" s="1501"/>
      <c r="L188" s="215"/>
      <c r="M188" s="342"/>
      <c r="N188" s="335"/>
      <c r="O188" s="1625"/>
      <c r="P188" s="1625"/>
      <c r="AH188" s="1632">
        <v>0</v>
      </c>
    </row>
    <row s="1636" customFormat="1" customHeight="1" ht="0.75" hidden="1">
      <c r="A189" s="1781"/>
      <c r="B189" s="1781"/>
      <c r="C189" s="370" t="s">
        <v>1170</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1163</v>
      </c>
      <c r="D191" s="2463"/>
      <c r="E191" s="2205"/>
      <c r="F191" s="2384"/>
      <c r="G191" s="2428"/>
      <c r="H191" s="1501"/>
      <c r="I191" s="652" t="s">
        <v>1162</v>
      </c>
      <c r="J191" s="572"/>
      <c r="K191" s="1501"/>
      <c r="L191" s="215"/>
      <c r="M191" s="342"/>
      <c r="N191" s="335"/>
      <c r="O191" s="1625"/>
      <c r="P191" s="1625"/>
      <c r="AH191" s="1632">
        <v>0</v>
      </c>
    </row>
    <row s="1636" customFormat="1" customHeight="1" ht="0.75" hidden="1">
      <c r="A192" s="1781"/>
      <c r="B192" s="1781"/>
      <c r="C192" s="370" t="s">
        <v>1170</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1163</v>
      </c>
      <c r="D194" s="2463"/>
      <c r="E194" s="2205"/>
      <c r="F194" s="2384"/>
      <c r="G194" s="2428"/>
      <c r="H194" s="1501"/>
      <c r="I194" s="652" t="s">
        <v>1162</v>
      </c>
      <c r="J194" s="572"/>
      <c r="K194" s="1501"/>
      <c r="L194" s="215"/>
      <c r="M194" s="342"/>
      <c r="N194" s="335"/>
      <c r="O194" s="1625"/>
      <c r="P194" s="1625"/>
      <c r="AH194" s="1632">
        <v>0</v>
      </c>
    </row>
    <row s="1636" customFormat="1" customHeight="1" ht="0.75" hidden="1">
      <c r="A195" s="1781"/>
      <c r="B195" s="1781"/>
      <c r="C195" s="370" t="s">
        <v>1170</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1163</v>
      </c>
      <c r="D197" s="2463"/>
      <c r="E197" s="2205"/>
      <c r="F197" s="2384"/>
      <c r="G197" s="2428"/>
      <c r="H197" s="1501"/>
      <c r="I197" s="652" t="s">
        <v>1162</v>
      </c>
      <c r="J197" s="572"/>
      <c r="K197" s="1501"/>
      <c r="L197" s="215"/>
      <c r="M197" s="342"/>
      <c r="N197" s="335"/>
      <c r="O197" s="1625"/>
      <c r="P197" s="1625"/>
      <c r="AH197" s="1632">
        <v>0</v>
      </c>
    </row>
    <row s="1636" customFormat="1" customHeight="1" ht="0.75" hidden="1">
      <c r="A198" s="1781"/>
      <c r="B198" s="1781"/>
      <c r="C198" s="370" t="s">
        <v>1170</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1163</v>
      </c>
      <c r="D200" s="2463"/>
      <c r="E200" s="2205"/>
      <c r="F200" s="2384"/>
      <c r="G200" s="2428"/>
      <c r="H200" s="1501"/>
      <c r="I200" s="652" t="s">
        <v>1162</v>
      </c>
      <c r="J200" s="572"/>
      <c r="K200" s="1501"/>
      <c r="L200" s="215"/>
      <c r="M200" s="342"/>
      <c r="N200" s="335"/>
      <c r="O200" s="1625"/>
      <c r="P200" s="1625"/>
      <c r="AH200" s="1632">
        <v>0</v>
      </c>
    </row>
    <row s="1636" customFormat="1" customHeight="1" ht="0.75" hidden="1">
      <c r="A201" s="1781"/>
      <c r="B201" s="1781"/>
      <c r="C201" s="370" t="s">
        <v>1170</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1163</v>
      </c>
      <c r="D203" s="2463"/>
      <c r="E203" s="2205"/>
      <c r="F203" s="2384"/>
      <c r="G203" s="2428"/>
      <c r="H203" s="1501"/>
      <c r="I203" s="652" t="s">
        <v>1162</v>
      </c>
      <c r="J203" s="572"/>
      <c r="K203" s="1501"/>
      <c r="L203" s="215"/>
      <c r="M203" s="342"/>
      <c r="N203" s="335"/>
      <c r="O203" s="1625"/>
      <c r="P203" s="1625"/>
      <c r="AH203" s="1632">
        <v>0</v>
      </c>
    </row>
    <row s="1636" customFormat="1" customHeight="1" ht="0.75" hidden="1">
      <c r="A204" s="1781"/>
      <c r="B204" s="1781"/>
      <c r="C204" s="370" t="s">
        <v>1170</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1163</v>
      </c>
      <c r="D206" s="2463"/>
      <c r="E206" s="2205"/>
      <c r="F206" s="2384"/>
      <c r="G206" s="2428"/>
      <c r="H206" s="1501"/>
      <c r="I206" s="652" t="s">
        <v>1162</v>
      </c>
      <c r="J206" s="572"/>
      <c r="K206" s="1501"/>
      <c r="L206" s="215"/>
      <c r="M206" s="342"/>
      <c r="N206" s="335"/>
      <c r="O206" s="1625"/>
      <c r="P206" s="1625"/>
      <c r="AH206" s="1632">
        <v>0</v>
      </c>
    </row>
    <row s="1636" customFormat="1" customHeight="1" ht="1.05">
      <c r="A207" s="1781"/>
      <c r="B207" s="1781"/>
      <c r="C207" s="370" t="s">
        <v>1170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1163</v>
      </c>
      <c r="D210" s="2463"/>
      <c r="E210" s="2205"/>
      <c r="F210" s="2384"/>
      <c r="G210" s="2428"/>
      <c r="H210" s="1501"/>
      <c r="I210" s="652" t="s">
        <v>1162</v>
      </c>
      <c r="J210" s="572"/>
      <c r="K210" s="1501"/>
      <c r="L210" s="215"/>
      <c r="M210" s="2171"/>
      <c r="N210" s="335"/>
      <c r="O210" s="1625"/>
      <c r="P210" s="1625"/>
      <c r="AH210" s="1632">
        <v>0</v>
      </c>
    </row>
    <row s="1636" customFormat="1" customHeight="1" ht="0.75" hidden="1">
      <c r="A211" s="1781"/>
      <c r="B211" s="1781"/>
      <c r="C211" s="370" t="s">
        <v>1170</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1163</v>
      </c>
      <c r="D213" s="2463"/>
      <c r="E213" s="2205"/>
      <c r="F213" s="2384"/>
      <c r="G213" s="2428"/>
      <c r="H213" s="1501"/>
      <c r="I213" s="652" t="s">
        <v>1162</v>
      </c>
      <c r="J213" s="572"/>
      <c r="K213" s="1501"/>
      <c r="L213" s="215"/>
      <c r="M213" s="1862"/>
      <c r="N213" s="335"/>
      <c r="O213" s="1625"/>
      <c r="P213" s="1625"/>
      <c r="AH213" s="1632">
        <v>0</v>
      </c>
    </row>
    <row s="1636" customFormat="1" customHeight="1" ht="0.75" hidden="1">
      <c r="A214" s="1781"/>
      <c r="B214" s="1781"/>
      <c r="C214" s="370" t="s">
        <v>1170</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1163</v>
      </c>
      <c r="D216" s="2463"/>
      <c r="E216" s="2205"/>
      <c r="F216" s="2384"/>
      <c r="G216" s="2428"/>
      <c r="H216" s="1501"/>
      <c r="I216" s="652" t="s">
        <v>1162</v>
      </c>
      <c r="J216" s="572"/>
      <c r="K216" s="1501"/>
      <c r="L216" s="215"/>
      <c r="M216" s="342"/>
      <c r="N216" s="335"/>
      <c r="O216" s="1625"/>
      <c r="P216" s="1625"/>
      <c r="AH216" s="1632">
        <v>0</v>
      </c>
    </row>
    <row s="1636" customFormat="1" customHeight="1" ht="0.75" hidden="1">
      <c r="A217" s="1781"/>
      <c r="B217" s="1781"/>
      <c r="C217" s="370" t="s">
        <v>1170</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1163</v>
      </c>
      <c r="D219" s="2463"/>
      <c r="E219" s="2205"/>
      <c r="F219" s="2384"/>
      <c r="G219" s="2428"/>
      <c r="H219" s="1501"/>
      <c r="I219" s="652" t="s">
        <v>1162</v>
      </c>
      <c r="J219" s="572"/>
      <c r="K219" s="1501"/>
      <c r="L219" s="215"/>
      <c r="M219" s="342"/>
      <c r="N219" s="335"/>
      <c r="O219" s="1625"/>
      <c r="P219" s="1625"/>
      <c r="AH219" s="1632">
        <v>0</v>
      </c>
    </row>
    <row s="1636" customFormat="1" customHeight="1" ht="0.75" hidden="1">
      <c r="A220" s="1781"/>
      <c r="B220" s="1781"/>
      <c r="C220" s="370" t="s">
        <v>1170</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1163</v>
      </c>
      <c r="D222" s="2463"/>
      <c r="E222" s="2205"/>
      <c r="F222" s="2384"/>
      <c r="G222" s="2428"/>
      <c r="H222" s="1501"/>
      <c r="I222" s="652" t="s">
        <v>1162</v>
      </c>
      <c r="J222" s="572"/>
      <c r="K222" s="1501"/>
      <c r="L222" s="215"/>
      <c r="M222" s="342"/>
      <c r="N222" s="335"/>
      <c r="O222" s="1625"/>
      <c r="P222" s="1625"/>
      <c r="AH222" s="1632">
        <v>0</v>
      </c>
    </row>
    <row s="1636" customFormat="1" customHeight="1" ht="0.75" hidden="1">
      <c r="A223" s="1781"/>
      <c r="B223" s="1781"/>
      <c r="C223" s="370" t="s">
        <v>1170</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1163</v>
      </c>
      <c r="D225" s="2463"/>
      <c r="E225" s="2205"/>
      <c r="F225" s="2384"/>
      <c r="G225" s="2428"/>
      <c r="H225" s="1501"/>
      <c r="I225" s="652" t="s">
        <v>1162</v>
      </c>
      <c r="J225" s="572"/>
      <c r="K225" s="1501"/>
      <c r="L225" s="215"/>
      <c r="M225" s="342"/>
      <c r="N225" s="335"/>
      <c r="O225" s="1625"/>
      <c r="P225" s="1625"/>
      <c r="AH225" s="1632">
        <v>0</v>
      </c>
    </row>
    <row s="1636" customFormat="1" customHeight="1" ht="0.75" hidden="1">
      <c r="A226" s="1781"/>
      <c r="B226" s="1781"/>
      <c r="C226" s="370" t="s">
        <v>1170</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1163</v>
      </c>
      <c r="D228" s="2463"/>
      <c r="E228" s="2205"/>
      <c r="F228" s="2384"/>
      <c r="G228" s="2428"/>
      <c r="H228" s="1501"/>
      <c r="I228" s="652" t="s">
        <v>1162</v>
      </c>
      <c r="J228" s="572"/>
      <c r="K228" s="1501"/>
      <c r="L228" s="215"/>
      <c r="M228" s="342"/>
      <c r="N228" s="335"/>
      <c r="O228" s="1625"/>
      <c r="P228" s="1625"/>
      <c r="AH228" s="1632">
        <v>0</v>
      </c>
    </row>
    <row s="1636" customFormat="1" customHeight="1" ht="0.75" hidden="1">
      <c r="A229" s="1781"/>
      <c r="B229" s="1781"/>
      <c r="C229" s="370" t="s">
        <v>1170</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1163</v>
      </c>
      <c r="D231" s="2463"/>
      <c r="E231" s="2205"/>
      <c r="F231" s="2384"/>
      <c r="G231" s="2428"/>
      <c r="H231" s="1501"/>
      <c r="I231" s="652" t="s">
        <v>1162</v>
      </c>
      <c r="J231" s="572"/>
      <c r="K231" s="1501"/>
      <c r="L231" s="215"/>
      <c r="M231" s="342"/>
      <c r="N231" s="335"/>
      <c r="O231" s="1625"/>
      <c r="P231" s="1625"/>
      <c r="AH231" s="1632">
        <v>0</v>
      </c>
    </row>
    <row s="1636" customFormat="1" customHeight="1" ht="0.75" hidden="1">
      <c r="A232" s="1781"/>
      <c r="B232" s="1781"/>
      <c r="C232" s="370" t="s">
        <v>1170</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1163</v>
      </c>
      <c r="D234" s="2463"/>
      <c r="E234" s="2205"/>
      <c r="F234" s="2384"/>
      <c r="G234" s="2428"/>
      <c r="H234" s="1501"/>
      <c r="I234" s="652" t="s">
        <v>1162</v>
      </c>
      <c r="J234" s="572"/>
      <c r="K234" s="1501"/>
      <c r="L234" s="215"/>
      <c r="M234" s="342"/>
      <c r="N234" s="335"/>
      <c r="O234" s="1625"/>
      <c r="P234" s="1625"/>
      <c r="AH234" s="1632">
        <v>0</v>
      </c>
    </row>
    <row s="1636" customFormat="1" customHeight="1" ht="0.75" hidden="1">
      <c r="A235" s="1781"/>
      <c r="B235" s="1781"/>
      <c r="C235" s="370" t="s">
        <v>1170</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1163</v>
      </c>
      <c r="D237" s="2463"/>
      <c r="E237" s="2205"/>
      <c r="F237" s="2384"/>
      <c r="G237" s="2428"/>
      <c r="H237" s="1501"/>
      <c r="I237" s="652" t="s">
        <v>1162</v>
      </c>
      <c r="J237" s="572"/>
      <c r="K237" s="1501"/>
      <c r="L237" s="215"/>
      <c r="M237" s="342"/>
      <c r="N237" s="335"/>
      <c r="O237" s="1625"/>
      <c r="P237" s="1625"/>
      <c r="AH237" s="1632">
        <v>0</v>
      </c>
    </row>
    <row s="1636" customFormat="1" customHeight="1" ht="0.75" hidden="1">
      <c r="A238" s="1781"/>
      <c r="B238" s="1781"/>
      <c r="C238" s="370" t="s">
        <v>1170</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1163</v>
      </c>
      <c r="D240" s="2463"/>
      <c r="E240" s="2205"/>
      <c r="F240" s="2384"/>
      <c r="G240" s="2428"/>
      <c r="H240" s="1501"/>
      <c r="I240" s="652" t="s">
        <v>1162</v>
      </c>
      <c r="J240" s="572"/>
      <c r="K240" s="1501"/>
      <c r="L240" s="215"/>
      <c r="M240" s="342"/>
      <c r="N240" s="335"/>
      <c r="O240" s="1625"/>
      <c r="P240" s="1625"/>
      <c r="AH240" s="1632">
        <v>0</v>
      </c>
    </row>
    <row s="1636" customFormat="1" customHeight="1" ht="0.75" hidden="1">
      <c r="A241" s="1781"/>
      <c r="B241" s="1781"/>
      <c r="C241" s="370" t="s">
        <v>1170</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1163</v>
      </c>
      <c r="D243" s="2463"/>
      <c r="E243" s="2205"/>
      <c r="F243" s="2384"/>
      <c r="G243" s="2428"/>
      <c r="H243" s="1501"/>
      <c r="I243" s="652" t="s">
        <v>1162</v>
      </c>
      <c r="J243" s="572"/>
      <c r="K243" s="1501"/>
      <c r="L243" s="215"/>
      <c r="M243" s="342"/>
      <c r="N243" s="335"/>
      <c r="O243" s="1625"/>
      <c r="P243" s="1625"/>
      <c r="AH243" s="1632">
        <v>0</v>
      </c>
    </row>
    <row s="1636" customFormat="1" customHeight="1" ht="0.75" hidden="1">
      <c r="A244" s="1781"/>
      <c r="B244" s="1781"/>
      <c r="C244" s="370" t="s">
        <v>1170</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1163</v>
      </c>
      <c r="D246" s="2463"/>
      <c r="E246" s="2205"/>
      <c r="F246" s="2384"/>
      <c r="G246" s="2428"/>
      <c r="H246" s="1501"/>
      <c r="I246" s="652" t="s">
        <v>1162</v>
      </c>
      <c r="J246" s="572"/>
      <c r="K246" s="1501"/>
      <c r="L246" s="215"/>
      <c r="M246" s="342"/>
      <c r="N246" s="335"/>
      <c r="O246" s="1625"/>
      <c r="P246" s="1625"/>
      <c r="AH246" s="1632">
        <v>0</v>
      </c>
    </row>
    <row s="1636" customFormat="1" customHeight="1" ht="0.75" hidden="1">
      <c r="A247" s="1781"/>
      <c r="B247" s="1781"/>
      <c r="C247" s="370" t="s">
        <v>1170</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1163</v>
      </c>
      <c r="D249" s="2463"/>
      <c r="E249" s="2205"/>
      <c r="F249" s="2384"/>
      <c r="G249" s="2428"/>
      <c r="H249" s="1501"/>
      <c r="I249" s="652" t="s">
        <v>1162</v>
      </c>
      <c r="J249" s="572"/>
      <c r="K249" s="1501"/>
      <c r="L249" s="215"/>
      <c r="M249" s="342"/>
      <c r="N249" s="335"/>
      <c r="O249" s="1625"/>
      <c r="P249" s="1625"/>
      <c r="AH249" s="1632">
        <v>0</v>
      </c>
    </row>
    <row s="1636" customFormat="1" customHeight="1" ht="0.75" hidden="1">
      <c r="A250" s="1781"/>
      <c r="B250" s="1781"/>
      <c r="C250" s="370" t="s">
        <v>1170</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1163</v>
      </c>
      <c r="D252" s="2463"/>
      <c r="E252" s="2205"/>
      <c r="F252" s="2384"/>
      <c r="G252" s="2428"/>
      <c r="H252" s="1501"/>
      <c r="I252" s="652" t="s">
        <v>1162</v>
      </c>
      <c r="J252" s="572"/>
      <c r="K252" s="1501"/>
      <c r="L252" s="215"/>
      <c r="M252" s="342"/>
      <c r="N252" s="335"/>
      <c r="O252" s="1625"/>
      <c r="P252" s="1625"/>
      <c r="AH252" s="1632">
        <v>0</v>
      </c>
    </row>
    <row s="1636" customFormat="1" customHeight="1" ht="0.75" hidden="1">
      <c r="A253" s="1781"/>
      <c r="B253" s="1781"/>
      <c r="C253" s="370" t="s">
        <v>1170</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1163</v>
      </c>
      <c r="D255" s="2463"/>
      <c r="E255" s="2205"/>
      <c r="F255" s="2384"/>
      <c r="G255" s="2428"/>
      <c r="H255" s="1501"/>
      <c r="I255" s="652" t="s">
        <v>1162</v>
      </c>
      <c r="J255" s="572"/>
      <c r="K255" s="1501"/>
      <c r="L255" s="215"/>
      <c r="M255" s="342"/>
      <c r="N255" s="335"/>
      <c r="O255" s="1625"/>
      <c r="P255" s="1625"/>
      <c r="AH255" s="1632">
        <v>0</v>
      </c>
    </row>
    <row s="1636" customFormat="1" customHeight="1" ht="0.75" hidden="1">
      <c r="A256" s="1781"/>
      <c r="B256" s="1781"/>
      <c r="C256" s="370" t="s">
        <v>1170</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1163</v>
      </c>
      <c r="D258" s="2463"/>
      <c r="E258" s="2205"/>
      <c r="F258" s="2384"/>
      <c r="G258" s="2428"/>
      <c r="H258" s="1501"/>
      <c r="I258" s="652" t="s">
        <v>1162</v>
      </c>
      <c r="J258" s="572"/>
      <c r="K258" s="1501"/>
      <c r="L258" s="215"/>
      <c r="M258" s="342"/>
      <c r="N258" s="335"/>
      <c r="O258" s="1625"/>
      <c r="P258" s="1625"/>
      <c r="AH258" s="1632">
        <v>0</v>
      </c>
    </row>
    <row s="1636" customFormat="1" customHeight="1" ht="0.75" hidden="1">
      <c r="A259" s="1781"/>
      <c r="B259" s="1781"/>
      <c r="C259" s="370" t="s">
        <v>1170</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1163</v>
      </c>
      <c r="D261" s="2463"/>
      <c r="E261" s="2205"/>
      <c r="F261" s="2384"/>
      <c r="G261" s="2428"/>
      <c r="H261" s="1501"/>
      <c r="I261" s="652" t="s">
        <v>1162</v>
      </c>
      <c r="J261" s="572"/>
      <c r="K261" s="1501"/>
      <c r="L261" s="215"/>
      <c r="M261" s="342"/>
      <c r="N261" s="335"/>
      <c r="O261" s="1625"/>
      <c r="P261" s="1625"/>
      <c r="AH261" s="1632">
        <v>0</v>
      </c>
    </row>
    <row s="1636" customFormat="1" customHeight="1" ht="0.75" hidden="1">
      <c r="A262" s="1781"/>
      <c r="B262" s="1781"/>
      <c r="C262" s="370" t="s">
        <v>1170</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1163</v>
      </c>
      <c r="D264" s="2463"/>
      <c r="E264" s="2205"/>
      <c r="F264" s="2384"/>
      <c r="G264" s="2428"/>
      <c r="H264" s="1501"/>
      <c r="I264" s="652" t="s">
        <v>1162</v>
      </c>
      <c r="J264" s="572"/>
      <c r="K264" s="1501"/>
      <c r="L264" s="215"/>
      <c r="M264" s="342"/>
      <c r="N264" s="335"/>
      <c r="O264" s="1625"/>
      <c r="P264" s="1625"/>
      <c r="AH264" s="1632">
        <v>0</v>
      </c>
    </row>
    <row s="1636" customFormat="1" customHeight="1" ht="0.75" hidden="1">
      <c r="A265" s="1781"/>
      <c r="B265" s="1781"/>
      <c r="C265" s="370" t="s">
        <v>1170</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1163</v>
      </c>
      <c r="D267" s="2463"/>
      <c r="E267" s="2205"/>
      <c r="F267" s="2384"/>
      <c r="G267" s="2428"/>
      <c r="H267" s="1501"/>
      <c r="I267" s="652" t="s">
        <v>1162</v>
      </c>
      <c r="J267" s="572"/>
      <c r="K267" s="1501"/>
      <c r="L267" s="215"/>
      <c r="M267" s="342"/>
      <c r="N267" s="335"/>
      <c r="O267" s="1625"/>
      <c r="P267" s="1625"/>
      <c r="AH267" s="1632">
        <v>0</v>
      </c>
    </row>
    <row s="1636" customFormat="1" customHeight="1" ht="1.05">
      <c r="A268" s="1781"/>
      <c r="B268" s="1781"/>
      <c r="C268" s="370" t="s">
        <v>1170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1163</v>
      </c>
      <c r="D271" s="2463"/>
      <c r="E271" s="2205"/>
      <c r="F271" s="2384"/>
      <c r="G271" s="2428"/>
      <c r="H271" s="1501"/>
      <c r="I271" s="652" t="s">
        <v>1162</v>
      </c>
      <c r="J271" s="572"/>
      <c r="K271" s="1501"/>
      <c r="L271" s="215"/>
      <c r="M271" s="2171"/>
      <c r="N271" s="335"/>
      <c r="O271" s="1625"/>
      <c r="P271" s="1625"/>
      <c r="AH271" s="1632">
        <v>0</v>
      </c>
    </row>
    <row s="1636" customFormat="1" customHeight="1" ht="0.75" hidden="1">
      <c r="A272" s="1781"/>
      <c r="B272" s="1781"/>
      <c r="C272" s="370" t="s">
        <v>1170</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1163</v>
      </c>
      <c r="D274" s="2463"/>
      <c r="E274" s="2205"/>
      <c r="F274" s="2384"/>
      <c r="G274" s="2428"/>
      <c r="H274" s="1501"/>
      <c r="I274" s="652" t="s">
        <v>1162</v>
      </c>
      <c r="J274" s="572"/>
      <c r="K274" s="1501"/>
      <c r="L274" s="215"/>
      <c r="M274" s="1862"/>
      <c r="N274" s="335"/>
      <c r="O274" s="1625"/>
      <c r="P274" s="1625"/>
      <c r="AH274" s="1632">
        <v>0</v>
      </c>
    </row>
    <row s="1636" customFormat="1" customHeight="1" ht="0.75" hidden="1">
      <c r="A275" s="1781"/>
      <c r="B275" s="1781"/>
      <c r="C275" s="370" t="s">
        <v>1170</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1163</v>
      </c>
      <c r="D277" s="2463"/>
      <c r="E277" s="2205"/>
      <c r="F277" s="2384"/>
      <c r="G277" s="2428"/>
      <c r="H277" s="1501"/>
      <c r="I277" s="652" t="s">
        <v>1162</v>
      </c>
      <c r="J277" s="572"/>
      <c r="K277" s="1501"/>
      <c r="L277" s="215"/>
      <c r="M277" s="342"/>
      <c r="N277" s="335"/>
      <c r="O277" s="1625"/>
      <c r="P277" s="1625"/>
      <c r="AH277" s="1632">
        <v>0</v>
      </c>
    </row>
    <row s="1636" customFormat="1" customHeight="1" ht="0.75" hidden="1">
      <c r="A278" s="1781"/>
      <c r="B278" s="1781"/>
      <c r="C278" s="370" t="s">
        <v>1170</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1163</v>
      </c>
      <c r="D280" s="2463"/>
      <c r="E280" s="2205"/>
      <c r="F280" s="2384"/>
      <c r="G280" s="2428"/>
      <c r="H280" s="1501"/>
      <c r="I280" s="652" t="s">
        <v>1162</v>
      </c>
      <c r="J280" s="572"/>
      <c r="K280" s="1501"/>
      <c r="L280" s="215"/>
      <c r="M280" s="342"/>
      <c r="N280" s="335"/>
      <c r="O280" s="1625"/>
      <c r="P280" s="1625"/>
      <c r="AH280" s="1632">
        <v>0</v>
      </c>
    </row>
    <row s="1636" customFormat="1" customHeight="1" ht="0.75" hidden="1">
      <c r="A281" s="1781"/>
      <c r="B281" s="1781"/>
      <c r="C281" s="370" t="s">
        <v>1170</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1163</v>
      </c>
      <c r="D283" s="2463"/>
      <c r="E283" s="2205"/>
      <c r="F283" s="2384"/>
      <c r="G283" s="2428"/>
      <c r="H283" s="1501"/>
      <c r="I283" s="652" t="s">
        <v>1162</v>
      </c>
      <c r="J283" s="572"/>
      <c r="K283" s="1501"/>
      <c r="L283" s="215"/>
      <c r="M283" s="342"/>
      <c r="N283" s="335"/>
      <c r="O283" s="1625"/>
      <c r="P283" s="1625"/>
      <c r="AH283" s="1632">
        <v>0</v>
      </c>
    </row>
    <row s="1636" customFormat="1" customHeight="1" ht="0.75" hidden="1">
      <c r="A284" s="1781"/>
      <c r="B284" s="1781"/>
      <c r="C284" s="370" t="s">
        <v>1170</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1163</v>
      </c>
      <c r="D286" s="2463"/>
      <c r="E286" s="2205"/>
      <c r="F286" s="2384"/>
      <c r="G286" s="2428"/>
      <c r="H286" s="1501"/>
      <c r="I286" s="652" t="s">
        <v>1162</v>
      </c>
      <c r="J286" s="572"/>
      <c r="K286" s="1501"/>
      <c r="L286" s="215"/>
      <c r="M286" s="342"/>
      <c r="N286" s="335"/>
      <c r="O286" s="1625"/>
      <c r="P286" s="1625"/>
      <c r="AH286" s="1632">
        <v>0</v>
      </c>
    </row>
    <row s="1636" customFormat="1" customHeight="1" ht="0.75" hidden="1">
      <c r="A287" s="1781"/>
      <c r="B287" s="1781"/>
      <c r="C287" s="370" t="s">
        <v>1170</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1163</v>
      </c>
      <c r="D289" s="2463"/>
      <c r="E289" s="2205"/>
      <c r="F289" s="2384"/>
      <c r="G289" s="2428"/>
      <c r="H289" s="1501"/>
      <c r="I289" s="652" t="s">
        <v>1162</v>
      </c>
      <c r="J289" s="572"/>
      <c r="K289" s="1501"/>
      <c r="L289" s="215"/>
      <c r="M289" s="342"/>
      <c r="N289" s="335"/>
      <c r="O289" s="1625"/>
      <c r="P289" s="1625"/>
      <c r="AH289" s="1632">
        <v>0</v>
      </c>
    </row>
    <row s="1636" customFormat="1" customHeight="1" ht="0.75" hidden="1">
      <c r="A290" s="1781"/>
      <c r="B290" s="1781"/>
      <c r="C290" s="370" t="s">
        <v>1170</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1163</v>
      </c>
      <c r="D292" s="2463"/>
      <c r="E292" s="2205"/>
      <c r="F292" s="2384"/>
      <c r="G292" s="2428"/>
      <c r="H292" s="1501"/>
      <c r="I292" s="652" t="s">
        <v>1162</v>
      </c>
      <c r="J292" s="572"/>
      <c r="K292" s="1501"/>
      <c r="L292" s="215"/>
      <c r="M292" s="342"/>
      <c r="N292" s="335"/>
      <c r="O292" s="1625"/>
      <c r="P292" s="1625"/>
      <c r="AH292" s="1632">
        <v>0</v>
      </c>
    </row>
    <row s="1636" customFormat="1" customHeight="1" ht="0.75" hidden="1">
      <c r="A293" s="1781"/>
      <c r="B293" s="1781"/>
      <c r="C293" s="370" t="s">
        <v>1170</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1163</v>
      </c>
      <c r="D295" s="2463"/>
      <c r="E295" s="2205"/>
      <c r="F295" s="2384"/>
      <c r="G295" s="2428"/>
      <c r="H295" s="1501"/>
      <c r="I295" s="652" t="s">
        <v>1162</v>
      </c>
      <c r="J295" s="572"/>
      <c r="K295" s="1501"/>
      <c r="L295" s="215"/>
      <c r="M295" s="342"/>
      <c r="N295" s="335"/>
      <c r="O295" s="1625"/>
      <c r="P295" s="1625"/>
      <c r="AH295" s="1632">
        <v>0</v>
      </c>
    </row>
    <row s="1636" customFormat="1" customHeight="1" ht="0.75" hidden="1">
      <c r="A296" s="1781"/>
      <c r="B296" s="1781"/>
      <c r="C296" s="370" t="s">
        <v>1170</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1163</v>
      </c>
      <c r="D298" s="2463"/>
      <c r="E298" s="2205"/>
      <c r="F298" s="2384"/>
      <c r="G298" s="2428"/>
      <c r="H298" s="1501"/>
      <c r="I298" s="652" t="s">
        <v>1162</v>
      </c>
      <c r="J298" s="572"/>
      <c r="K298" s="1501"/>
      <c r="L298" s="215"/>
      <c r="M298" s="342"/>
      <c r="N298" s="335"/>
      <c r="O298" s="1625"/>
      <c r="P298" s="1625"/>
      <c r="AH298" s="1632">
        <v>0</v>
      </c>
    </row>
    <row s="1636" customFormat="1" customHeight="1" ht="0.75" hidden="1">
      <c r="A299" s="1781"/>
      <c r="B299" s="1781"/>
      <c r="C299" s="370" t="s">
        <v>1170</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1163</v>
      </c>
      <c r="D301" s="2463"/>
      <c r="E301" s="2205"/>
      <c r="F301" s="2384"/>
      <c r="G301" s="2428"/>
      <c r="H301" s="1501"/>
      <c r="I301" s="652" t="s">
        <v>1162</v>
      </c>
      <c r="J301" s="572"/>
      <c r="K301" s="1501"/>
      <c r="L301" s="215"/>
      <c r="M301" s="342"/>
      <c r="N301" s="335"/>
      <c r="O301" s="1625"/>
      <c r="P301" s="1625"/>
      <c r="AH301" s="1632">
        <v>0</v>
      </c>
    </row>
    <row s="1636" customFormat="1" customHeight="1" ht="0.75" hidden="1">
      <c r="A302" s="1781"/>
      <c r="B302" s="1781"/>
      <c r="C302" s="370" t="s">
        <v>1170</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1163</v>
      </c>
      <c r="D304" s="2463"/>
      <c r="E304" s="2205"/>
      <c r="F304" s="2384"/>
      <c r="G304" s="2428"/>
      <c r="H304" s="1501"/>
      <c r="I304" s="652" t="s">
        <v>1162</v>
      </c>
      <c r="J304" s="572"/>
      <c r="K304" s="1501"/>
      <c r="L304" s="215"/>
      <c r="M304" s="342"/>
      <c r="N304" s="335"/>
      <c r="O304" s="1625"/>
      <c r="P304" s="1625"/>
      <c r="AH304" s="1632">
        <v>0</v>
      </c>
    </row>
    <row s="1636" customFormat="1" customHeight="1" ht="0.75" hidden="1">
      <c r="A305" s="1781"/>
      <c r="B305" s="1781"/>
      <c r="C305" s="370" t="s">
        <v>1170</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1163</v>
      </c>
      <c r="D307" s="2463"/>
      <c r="E307" s="2205"/>
      <c r="F307" s="2384"/>
      <c r="G307" s="2428"/>
      <c r="H307" s="1501"/>
      <c r="I307" s="652" t="s">
        <v>1162</v>
      </c>
      <c r="J307" s="572"/>
      <c r="K307" s="1501"/>
      <c r="L307" s="215"/>
      <c r="M307" s="342"/>
      <c r="N307" s="335"/>
      <c r="O307" s="1625"/>
      <c r="P307" s="1625"/>
      <c r="AH307" s="1632">
        <v>0</v>
      </c>
    </row>
    <row s="1636" customFormat="1" customHeight="1" ht="0.75" hidden="1">
      <c r="A308" s="1781"/>
      <c r="B308" s="1781"/>
      <c r="C308" s="370" t="s">
        <v>1170</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1163</v>
      </c>
      <c r="D310" s="2463"/>
      <c r="E310" s="2205"/>
      <c r="F310" s="2384"/>
      <c r="G310" s="2428"/>
      <c r="H310" s="1501"/>
      <c r="I310" s="652" t="s">
        <v>1162</v>
      </c>
      <c r="J310" s="572"/>
      <c r="K310" s="1501"/>
      <c r="L310" s="215"/>
      <c r="M310" s="342"/>
      <c r="N310" s="335"/>
      <c r="O310" s="1625"/>
      <c r="P310" s="1625"/>
      <c r="AH310" s="1632">
        <v>0</v>
      </c>
    </row>
    <row s="1636" customFormat="1" customHeight="1" ht="0.75" hidden="1">
      <c r="A311" s="1781"/>
      <c r="B311" s="1781"/>
      <c r="C311" s="370" t="s">
        <v>1170</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1163</v>
      </c>
      <c r="D313" s="2463"/>
      <c r="E313" s="2205"/>
      <c r="F313" s="2384"/>
      <c r="G313" s="2428"/>
      <c r="H313" s="1501"/>
      <c r="I313" s="652" t="s">
        <v>1162</v>
      </c>
      <c r="J313" s="572"/>
      <c r="K313" s="1501"/>
      <c r="L313" s="215"/>
      <c r="M313" s="342"/>
      <c r="N313" s="335"/>
      <c r="O313" s="1625"/>
      <c r="P313" s="1625"/>
      <c r="AH313" s="1632">
        <v>0</v>
      </c>
    </row>
    <row s="1636" customFormat="1" customHeight="1" ht="0.75" hidden="1">
      <c r="A314" s="1781"/>
      <c r="B314" s="1781"/>
      <c r="C314" s="370" t="s">
        <v>1170</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1163</v>
      </c>
      <c r="D316" s="2463"/>
      <c r="E316" s="2205"/>
      <c r="F316" s="2384"/>
      <c r="G316" s="2428"/>
      <c r="H316" s="1501"/>
      <c r="I316" s="652" t="s">
        <v>1162</v>
      </c>
      <c r="J316" s="572"/>
      <c r="K316" s="1501"/>
      <c r="L316" s="215"/>
      <c r="M316" s="342"/>
      <c r="N316" s="335"/>
      <c r="O316" s="1625"/>
      <c r="P316" s="1625"/>
      <c r="AH316" s="1632">
        <v>0</v>
      </c>
    </row>
    <row s="1636" customFormat="1" customHeight="1" ht="0.75" hidden="1">
      <c r="A317" s="1781"/>
      <c r="B317" s="1781"/>
      <c r="C317" s="370" t="s">
        <v>1170</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1163</v>
      </c>
      <c r="D319" s="2463"/>
      <c r="E319" s="2205"/>
      <c r="F319" s="2384"/>
      <c r="G319" s="2428"/>
      <c r="H319" s="1501"/>
      <c r="I319" s="652" t="s">
        <v>1162</v>
      </c>
      <c r="J319" s="572"/>
      <c r="K319" s="1501"/>
      <c r="L319" s="215"/>
      <c r="M319" s="342"/>
      <c r="N319" s="335"/>
      <c r="O319" s="1625"/>
      <c r="P319" s="1625"/>
      <c r="AH319" s="1632">
        <v>0</v>
      </c>
    </row>
    <row s="1636" customFormat="1" customHeight="1" ht="0.75" hidden="1">
      <c r="A320" s="1781"/>
      <c r="B320" s="1781"/>
      <c r="C320" s="370" t="s">
        <v>1170</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1163</v>
      </c>
      <c r="D322" s="2463"/>
      <c r="E322" s="2205"/>
      <c r="F322" s="2384"/>
      <c r="G322" s="2428"/>
      <c r="H322" s="1501"/>
      <c r="I322" s="652" t="s">
        <v>1162</v>
      </c>
      <c r="J322" s="572"/>
      <c r="K322" s="1501"/>
      <c r="L322" s="215"/>
      <c r="M322" s="342"/>
      <c r="N322" s="335"/>
      <c r="O322" s="1625"/>
      <c r="P322" s="1625"/>
      <c r="AH322" s="1632">
        <v>0</v>
      </c>
    </row>
    <row s="1636" customFormat="1" customHeight="1" ht="0.75" hidden="1">
      <c r="A323" s="1781"/>
      <c r="B323" s="1781"/>
      <c r="C323" s="370" t="s">
        <v>1170</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1163</v>
      </c>
      <c r="D325" s="2463"/>
      <c r="E325" s="2205"/>
      <c r="F325" s="2384"/>
      <c r="G325" s="2428"/>
      <c r="H325" s="1501"/>
      <c r="I325" s="652" t="s">
        <v>1162</v>
      </c>
      <c r="J325" s="572"/>
      <c r="K325" s="1501"/>
      <c r="L325" s="215"/>
      <c r="M325" s="342"/>
      <c r="N325" s="335"/>
      <c r="O325" s="1625"/>
      <c r="P325" s="1625"/>
      <c r="AH325" s="1632">
        <v>0</v>
      </c>
    </row>
    <row s="1636" customFormat="1" customHeight="1" ht="0.75" hidden="1">
      <c r="A326" s="1781"/>
      <c r="B326" s="1781"/>
      <c r="C326" s="370" t="s">
        <v>1170</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1163</v>
      </c>
      <c r="D328" s="2463"/>
      <c r="E328" s="2205"/>
      <c r="F328" s="2384"/>
      <c r="G328" s="2428"/>
      <c r="H328" s="1501"/>
      <c r="I328" s="652" t="s">
        <v>1162</v>
      </c>
      <c r="J328" s="572"/>
      <c r="K328" s="1501"/>
      <c r="L328" s="215"/>
      <c r="M328" s="342"/>
      <c r="N328" s="335"/>
      <c r="O328" s="1625"/>
      <c r="P328" s="1625"/>
      <c r="AH328" s="1632">
        <v>0</v>
      </c>
    </row>
    <row s="1636" customFormat="1" customHeight="1" ht="1.05">
      <c r="A329" s="1781"/>
      <c r="B329" s="1781"/>
      <c r="C329" s="370" t="s">
        <v>1170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E8B89-F314-5B7C-8369-0.A1F51F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355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406</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1171</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119F-227C-BCB8-EF64-0.B7C7CB0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A73F8-E2AA-C743-C8C7-0.71E3BD5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1172</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582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584</v>
      </c>
      <c r="G13" s="809" t="s">
        <v>296</v>
      </c>
      <c r="H13" s="808" t="s">
        <v>406</v>
      </c>
      <c r="I13" s="809" t="s">
        <v>296</v>
      </c>
      <c r="J13" s="808" t="s">
        <v>406</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826</v>
      </c>
      <c r="F15" s="522" t="s">
        <v>827</v>
      </c>
      <c r="G15" s="679"/>
      <c r="H15" s="679"/>
      <c r="I15" s="679"/>
      <c r="J15" s="679"/>
      <c r="K15" s="290" t="s">
        <v>828</v>
      </c>
      <c r="V15" s="506">
        <v>0</v>
      </c>
    </row>
    <row customHeight="1" ht="22.5" hidden="1">
      <c r="A16" s="506"/>
      <c r="C16" s="527"/>
      <c r="D16" s="522">
        <v>2</v>
      </c>
      <c r="E16" s="280" t="s">
        <v>829</v>
      </c>
      <c r="F16" s="522" t="s">
        <v>830</v>
      </c>
      <c r="G16" s="679"/>
      <c r="H16" s="679"/>
      <c r="I16" s="679"/>
      <c r="J16" s="679"/>
      <c r="K16" s="290" t="s">
        <v>831</v>
      </c>
      <c r="V16" s="506">
        <v>0</v>
      </c>
    </row>
    <row customHeight="1" ht="123.75" hidden="1">
      <c r="A17" s="506"/>
      <c r="C17" s="527"/>
      <c r="D17" s="522">
        <v>3</v>
      </c>
      <c r="E17" s="280" t="s">
        <v>1173</v>
      </c>
      <c r="F17" s="522" t="s">
        <v>299</v>
      </c>
      <c r="G17" s="679"/>
      <c r="H17" s="679"/>
      <c r="I17" s="679"/>
      <c r="J17" s="679"/>
      <c r="K17" s="290" t="s">
        <v>1174</v>
      </c>
      <c r="V17" s="506">
        <v>0</v>
      </c>
    </row>
    <row customHeight="1" ht="48.29999999999999">
      <c r="A18" s="506"/>
      <c r="C18" s="527"/>
      <c r="D18" s="522">
        <v>3</v>
      </c>
      <c r="E18" s="280" t="s">
        <v>832</v>
      </c>
      <c r="F18" s="522" t="s">
        <v>299</v>
      </c>
      <c r="G18" s="810" t="s">
        <v>299</v>
      </c>
      <c r="H18" s="811" t="s">
        <v>299</v>
      </c>
      <c r="I18" s="522" t="s">
        <v>299</v>
      </c>
      <c r="J18" s="579" t="s">
        <v>299</v>
      </c>
      <c r="K18" s="290" t="s">
        <v>1175</v>
      </c>
      <c r="V18" s="506">
        <v>46</v>
      </c>
    </row>
    <row customHeight="1" ht="35.699999999999996">
      <c r="A19" s="506"/>
      <c r="C19" s="527"/>
      <c r="D19" s="540" t="s">
        <v>320</v>
      </c>
      <c r="E19" s="560" t="s">
        <v>834</v>
      </c>
      <c r="F19" s="522" t="s">
        <v>835</v>
      </c>
      <c r="G19" s="818"/>
      <c r="H19" s="107"/>
      <c r="I19" s="818"/>
      <c r="J19" s="819"/>
      <c r="K19" s="680"/>
      <c r="V19" s="506">
        <v>34</v>
      </c>
    </row>
    <row customHeight="1" ht="35.699999999999996">
      <c r="A20" s="506"/>
      <c r="C20" s="527"/>
      <c r="D20" s="1891" t="s">
        <v>328</v>
      </c>
      <c r="E20" s="560" t="s">
        <v>836</v>
      </c>
      <c r="F20" s="522" t="s">
        <v>837</v>
      </c>
      <c r="G20" s="818"/>
      <c r="H20" s="107"/>
      <c r="I20" s="818"/>
      <c r="J20" s="107"/>
      <c r="K20" s="680"/>
      <c r="V20" s="506">
        <v>34</v>
      </c>
    </row>
    <row customHeight="1" ht="48.29999999999999">
      <c r="A21" s="506"/>
      <c r="C21" s="527"/>
      <c r="D21" s="1891" t="s">
        <v>330</v>
      </c>
      <c r="E21" s="560" t="s">
        <v>838</v>
      </c>
      <c r="F21" s="522" t="s">
        <v>589</v>
      </c>
      <c r="G21" s="681"/>
      <c r="H21" s="107"/>
      <c r="I21" s="681"/>
      <c r="J21" s="107"/>
      <c r="K21" s="680"/>
      <c r="V21" s="506">
        <v>46</v>
      </c>
    </row>
    <row customHeight="1" ht="67.5" hidden="1">
      <c r="A22" s="506"/>
      <c r="C22" s="527"/>
      <c r="D22" s="522">
        <v>5</v>
      </c>
      <c r="E22" s="280" t="s">
        <v>1176</v>
      </c>
      <c r="F22" s="522" t="s">
        <v>576</v>
      </c>
      <c r="G22" s="682"/>
      <c r="H22" s="683"/>
      <c r="I22" s="682"/>
      <c r="J22" s="683"/>
      <c r="K22" s="290" t="s">
        <v>1177</v>
      </c>
      <c r="V22" s="506">
        <v>0</v>
      </c>
    </row>
    <row customHeight="1" ht="33.75" hidden="1">
      <c r="C23" s="452"/>
      <c r="D23" s="522">
        <v>6</v>
      </c>
      <c r="E23" s="280" t="s">
        <v>1178</v>
      </c>
      <c r="F23" s="522" t="s">
        <v>1179</v>
      </c>
      <c r="G23" s="682"/>
      <c r="H23" s="682"/>
      <c r="I23" s="682"/>
      <c r="J23" s="682"/>
      <c r="K23" s="290" t="s">
        <v>1180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189037-88E5-C8E7-39BD-0.BEFAF44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825</v>
      </c>
      <c r="BI1" s="1071"/>
      <c r="BJ1" s="1072" t="s">
        <v>1221</v>
      </c>
      <c r="BK1" s="1071"/>
      <c r="BL1" s="1073" t="s">
        <v>924</v>
      </c>
      <c r="BM1" s="1071"/>
      <c r="BN1" s="1074" t="s">
        <v>1222</v>
      </c>
      <c r="BS1" s="1428"/>
    </row>
    <row customHeight="1" ht="11.25">
      <c r="A2" s="1075" t="s">
        <v>1223</v>
      </c>
      <c r="B2" s="1076">
        <v>2000</v>
      </c>
      <c r="C2" s="1076">
        <v>2022</v>
      </c>
      <c r="D2" s="1076" t="s">
        <v>64</v>
      </c>
      <c r="E2" s="1077" t="s">
        <v>1224</v>
      </c>
      <c r="F2" s="1077" t="s">
        <v>1225</v>
      </c>
      <c r="G2" s="1077" t="s">
        <v>1226</v>
      </c>
      <c r="H2" s="1078" t="s">
        <v>53</v>
      </c>
      <c r="I2" s="1077" t="s">
        <v>104</v>
      </c>
      <c r="J2" s="1077" t="s">
        <v>1227</v>
      </c>
      <c r="K2" s="1079" t="s">
        <v>1228</v>
      </c>
      <c r="L2" s="1080"/>
      <c r="M2" s="1079">
        <v>1</v>
      </c>
      <c r="N2" s="1163" t="s">
        <v>1229</v>
      </c>
      <c r="O2" s="1078" t="s">
        <v>1230</v>
      </c>
      <c r="P2" s="1081" t="s">
        <v>37</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1246</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105</v>
      </c>
      <c r="J3" s="1077" t="s">
        <v>574</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1237</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88</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1237</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89</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161</v>
      </c>
      <c r="Y5" s="1076" t="s">
        <v>1331</v>
      </c>
      <c r="Z5" s="1092">
        <v>1</v>
      </c>
      <c r="AF5" s="1078" t="s">
        <v>1332</v>
      </c>
      <c r="AH5" s="1077" t="s">
        <v>1333</v>
      </c>
      <c r="AK5" s="1077" t="s">
        <v>1334</v>
      </c>
      <c r="AM5" s="1077" t="s">
        <v>1335</v>
      </c>
      <c r="AP5" s="1088" t="s">
        <v>161</v>
      </c>
      <c r="AQ5" s="1089" t="s">
        <v>161</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1236</v>
      </c>
      <c r="BS5" s="1430"/>
      <c r="BT5" s="1282">
        <v>64236871</v>
      </c>
      <c r="BU5" s="1069" t="s">
        <v>222</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106</v>
      </c>
      <c r="J6" s="1068" t="s">
        <v>1349</v>
      </c>
      <c r="L6" s="1080">
        <f>SUM(kind_of_control_method_filter)</f>
        <v>0</v>
      </c>
      <c r="N6" s="1093" t="s">
        <v>1350</v>
      </c>
      <c r="O6" s="1077" t="s">
        <v>1351</v>
      </c>
      <c r="R6" s="144" t="s">
        <v>1231</v>
      </c>
      <c r="T6" s="1078" t="s">
        <v>1352</v>
      </c>
      <c r="U6" s="1080" t="s">
        <v>1332</v>
      </c>
      <c r="V6" s="1084">
        <v>5</v>
      </c>
      <c r="W6" s="1085"/>
      <c r="X6" s="1076" t="s">
        <v>167</v>
      </c>
      <c r="Y6" s="1076" t="s">
        <v>1353</v>
      </c>
      <c r="Z6" s="1092"/>
      <c r="AA6" s="1095"/>
      <c r="AH6" s="1077" t="s">
        <v>1354</v>
      </c>
      <c r="AK6" s="1077" t="s">
        <v>1355</v>
      </c>
      <c r="AM6" s="1077" t="s">
        <v>1356</v>
      </c>
      <c r="AP6" s="1088" t="s">
        <v>167</v>
      </c>
      <c r="AQ6" s="1089" t="s">
        <v>167</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227</v>
      </c>
      <c r="BV6" s="1071"/>
      <c r="BW6" s="1696">
        <v>4213768</v>
      </c>
      <c r="BX6" s="1694" t="s">
        <v>247</v>
      </c>
      <c r="BZ6" s="1282">
        <v>64237510</v>
      </c>
      <c r="CA6" s="1069" t="s">
        <v>1364</v>
      </c>
    </row>
    <row customHeight="1" ht="11.25">
      <c r="A7" s="1075" t="s">
        <v>1365</v>
      </c>
      <c r="B7" s="1076">
        <v>2005</v>
      </c>
      <c r="E7" s="1077" t="s">
        <v>1366</v>
      </c>
      <c r="F7" s="1094"/>
      <c r="H7" s="1078" t="s">
        <v>1367</v>
      </c>
      <c r="I7" s="1077" t="s">
        <v>90</v>
      </c>
      <c r="J7" s="1077" t="s">
        <v>1368</v>
      </c>
      <c r="N7" s="1097" t="s">
        <v>1369</v>
      </c>
      <c r="O7" s="1077" t="s">
        <v>1370</v>
      </c>
      <c r="U7" s="1080" t="s">
        <v>19</v>
      </c>
      <c r="V7" s="371" t="s">
        <v>90</v>
      </c>
      <c r="W7" s="1085"/>
      <c r="X7" s="1076" t="s">
        <v>173</v>
      </c>
      <c r="Y7" s="1076" t="s">
        <v>1331</v>
      </c>
      <c r="Z7" s="1092"/>
      <c r="AA7" s="1095"/>
      <c r="AH7" s="1077" t="s">
        <v>1371</v>
      </c>
      <c r="AK7" s="1077" t="s">
        <v>1372</v>
      </c>
      <c r="AM7" s="1077" t="s">
        <v>1373</v>
      </c>
      <c r="AP7" s="1088" t="s">
        <v>173</v>
      </c>
      <c r="AQ7" s="1089" t="s">
        <v>173</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232</v>
      </c>
      <c r="BV7" s="1071"/>
      <c r="BW7" s="1696">
        <v>4213769</v>
      </c>
      <c r="BX7" s="1694" t="s">
        <v>1381</v>
      </c>
      <c r="BZ7" s="1282">
        <v>64237511</v>
      </c>
      <c r="CA7" s="1069" t="s">
        <v>262</v>
      </c>
    </row>
    <row customHeight="1" ht="11.25">
      <c r="A8" s="1075" t="s">
        <v>1382</v>
      </c>
      <c r="B8" s="1076">
        <v>2006</v>
      </c>
      <c r="E8" s="1077" t="s">
        <v>1383</v>
      </c>
      <c r="F8" s="1094"/>
      <c r="H8" s="1078" t="s">
        <v>1384</v>
      </c>
      <c r="I8" s="1077" t="s">
        <v>91</v>
      </c>
      <c r="J8" s="1077" t="s">
        <v>1385</v>
      </c>
      <c r="N8" s="1164" t="s">
        <v>1386</v>
      </c>
      <c r="O8" s="1077" t="s">
        <v>1387</v>
      </c>
      <c r="V8" s="371" t="s">
        <v>91</v>
      </c>
      <c r="W8" s="1085"/>
      <c r="X8" s="1076" t="s">
        <v>179</v>
      </c>
      <c r="Y8" s="1076" t="s">
        <v>1331</v>
      </c>
      <c r="Z8" s="1092"/>
      <c r="AA8" s="1095"/>
      <c r="AK8" s="1077" t="s">
        <v>1388</v>
      </c>
      <c r="AP8" s="1088" t="s">
        <v>179</v>
      </c>
      <c r="AQ8" s="1089" t="s">
        <v>179</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161</v>
      </c>
      <c r="BS8" s="1430"/>
      <c r="BT8" s="1282">
        <v>64236874</v>
      </c>
      <c r="BU8" s="1296" t="s">
        <v>1397</v>
      </c>
      <c r="BV8" s="1071"/>
      <c r="BW8" s="1696">
        <v>4213770</v>
      </c>
      <c r="BX8" s="1697" t="s">
        <v>1398</v>
      </c>
      <c r="BZ8" s="1282">
        <v>64237512</v>
      </c>
      <c r="CA8" s="1069" t="s">
        <v>257</v>
      </c>
    </row>
    <row customHeight="1" ht="11.25">
      <c r="A9" s="1075" t="s">
        <v>1399</v>
      </c>
      <c r="B9" s="1076">
        <v>2007</v>
      </c>
      <c r="E9" s="1077" t="s">
        <v>1400</v>
      </c>
      <c r="F9" s="1094"/>
      <c r="G9" s="1068" t="s">
        <v>1401</v>
      </c>
      <c r="H9" s="1068" t="s">
        <v>1402</v>
      </c>
      <c r="I9" s="1077" t="s">
        <v>107</v>
      </c>
      <c r="O9" s="1077" t="s">
        <v>1403</v>
      </c>
      <c r="V9" s="371" t="s">
        <v>107</v>
      </c>
      <c r="W9" s="1085"/>
      <c r="X9" s="1076" t="s">
        <v>185</v>
      </c>
      <c r="Y9" s="1076" t="s">
        <v>1237</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167</v>
      </c>
      <c r="BS9" s="1430"/>
      <c r="BT9" s="1282">
        <v>64236875</v>
      </c>
      <c r="BU9" s="1069" t="s">
        <v>237</v>
      </c>
      <c r="BV9" s="1071"/>
      <c r="BW9" s="1691"/>
      <c r="BX9" s="1691"/>
    </row>
    <row customHeight="1" ht="11.25">
      <c r="A10" s="1075" t="s">
        <v>1413</v>
      </c>
      <c r="B10" s="1076">
        <v>2008</v>
      </c>
      <c r="E10" s="1077" t="s">
        <v>1414</v>
      </c>
      <c r="F10" s="1094"/>
      <c r="G10" s="1077" t="s">
        <v>1415</v>
      </c>
      <c r="H10" s="1077" t="s">
        <v>1416</v>
      </c>
      <c r="I10" s="1077" t="s">
        <v>143</v>
      </c>
      <c r="J10" s="1068" t="s">
        <v>1417</v>
      </c>
      <c r="K10" s="1068" t="s">
        <v>1418</v>
      </c>
      <c r="O10" s="1077" t="s">
        <v>1419</v>
      </c>
      <c r="V10" s="372" t="s">
        <v>143</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173</v>
      </c>
      <c r="BS10" s="1430"/>
      <c r="BT10" s="1282">
        <v>64236876</v>
      </c>
      <c r="BU10" s="1069" t="s">
        <v>217</v>
      </c>
      <c r="BV10" s="1071"/>
      <c r="BW10" s="1691"/>
      <c r="BX10" s="1691"/>
    </row>
    <row customHeight="1" ht="11.25">
      <c r="A11" s="1075" t="s">
        <v>1429</v>
      </c>
      <c r="B11" s="1076">
        <v>2009</v>
      </c>
      <c r="E11" s="1077" t="s">
        <v>1430</v>
      </c>
      <c r="F11" s="1094"/>
      <c r="G11" s="1077" t="s">
        <v>1431</v>
      </c>
      <c r="H11" s="1077" t="s">
        <v>1432</v>
      </c>
      <c r="I11" s="1077" t="s">
        <v>144</v>
      </c>
      <c r="J11" s="1078" t="s">
        <v>1433</v>
      </c>
      <c r="K11" s="1100" t="s">
        <v>1434</v>
      </c>
      <c r="O11" s="1078" t="s">
        <v>1435</v>
      </c>
      <c r="V11" s="371" t="s">
        <v>144</v>
      </c>
      <c r="W11" s="276"/>
      <c r="X11" s="1085" t="s">
        <v>1405</v>
      </c>
      <c r="Y11" s="1076" t="s">
        <v>1436</v>
      </c>
      <c r="Z11" s="1092"/>
      <c r="AP11" s="1088" t="s">
        <v>185</v>
      </c>
      <c r="AQ11" s="1090" t="s">
        <v>185</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179</v>
      </c>
      <c r="BS11" s="1430"/>
      <c r="BW11" s="1691"/>
      <c r="BX11" s="1691"/>
    </row>
    <row customHeight="1" ht="11.25">
      <c r="A12" s="1075" t="s">
        <v>1443</v>
      </c>
      <c r="B12" s="1076">
        <v>2010</v>
      </c>
      <c r="E12" s="1077" t="s">
        <v>1444</v>
      </c>
      <c r="F12" s="1094"/>
      <c r="G12" s="1077" t="s">
        <v>1432</v>
      </c>
      <c r="I12" s="1077" t="s">
        <v>145</v>
      </c>
      <c r="J12" s="1078" t="s">
        <v>1445</v>
      </c>
      <c r="K12" s="1100" t="s">
        <v>1446</v>
      </c>
      <c r="O12" s="1078" t="s">
        <v>1231</v>
      </c>
      <c r="V12" s="371" t="s">
        <v>145</v>
      </c>
      <c r="W12" s="1090"/>
      <c r="X12" s="1085" t="s">
        <v>1447</v>
      </c>
      <c r="Y12" s="1076" t="s">
        <v>1237</v>
      </c>
      <c r="AP12" s="1088"/>
      <c r="AW12" s="1121" t="s">
        <v>144</v>
      </c>
      <c r="AX12" s="1121" t="s">
        <v>144</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146</v>
      </c>
      <c r="K13" s="1100" t="s">
        <v>1404</v>
      </c>
      <c r="V13" s="371" t="s">
        <v>146</v>
      </c>
      <c r="W13" s="1090"/>
      <c r="X13" s="1090"/>
      <c r="Y13" s="1090"/>
      <c r="AW13" s="1121" t="s">
        <v>145</v>
      </c>
      <c r="AX13" s="1121" t="s">
        <v>145</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147</v>
      </c>
      <c r="J14" s="1068" t="s">
        <v>1462</v>
      </c>
      <c r="N14" s="1068" t="s">
        <v>1463</v>
      </c>
      <c r="V14" s="1084">
        <v>13</v>
      </c>
      <c r="W14" s="1085"/>
      <c r="X14" s="1085" t="s">
        <v>1271</v>
      </c>
      <c r="Y14" s="1076" t="s">
        <v>1237</v>
      </c>
      <c r="AW14" s="1121" t="s">
        <v>146</v>
      </c>
      <c r="AX14" s="1121" t="s">
        <v>146</v>
      </c>
      <c r="AZ14" s="1068" t="s">
        <v>1464</v>
      </c>
      <c r="BB14" s="1121" t="s">
        <v>1465</v>
      </c>
      <c r="BC14" s="1121" t="s">
        <v>1457</v>
      </c>
      <c r="BE14" s="1121">
        <v>2012</v>
      </c>
      <c r="BH14" s="1069" t="s">
        <v>1380</v>
      </c>
      <c r="BJ14" s="1218" t="s">
        <v>1466</v>
      </c>
      <c r="BL14" s="1218" t="s">
        <v>1466</v>
      </c>
      <c r="BN14" s="1069" t="s">
        <v>1467</v>
      </c>
      <c r="BQ14" s="1282">
        <v>4213782</v>
      </c>
      <c r="BR14" s="1069" t="s">
        <v>185</v>
      </c>
      <c r="BS14" s="1430"/>
      <c r="BT14" s="1071"/>
      <c r="BU14" s="1071"/>
      <c r="BV14" s="1071"/>
      <c r="BW14" s="1695"/>
      <c r="BX14" s="1691"/>
    </row>
    <row customHeight="1" ht="19.5">
      <c r="A15" s="1075" t="s">
        <v>1468</v>
      </c>
      <c r="B15" s="1076">
        <v>2013</v>
      </c>
      <c r="E15" s="1699" t="s">
        <v>1469</v>
      </c>
      <c r="G15" s="1068" t="s">
        <v>1470</v>
      </c>
      <c r="H15" s="1068" t="s">
        <v>1471</v>
      </c>
      <c r="I15" s="1079" t="s">
        <v>148</v>
      </c>
      <c r="J15" s="1090" t="s">
        <v>601</v>
      </c>
      <c r="N15" s="1159" t="s">
        <v>1472</v>
      </c>
      <c r="X15" s="1088"/>
      <c r="AW15" s="1121" t="s">
        <v>147</v>
      </c>
      <c r="AX15" s="1121" t="s">
        <v>147</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574</v>
      </c>
      <c r="N16" s="1159" t="s">
        <v>1481</v>
      </c>
      <c r="AW16" s="1121" t="s">
        <v>148</v>
      </c>
      <c r="AX16" s="1121" t="s">
        <v>148</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160</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286</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355</v>
      </c>
      <c r="AX27" s="1121" t="s">
        <v>1575</v>
      </c>
      <c r="BB27" s="1121" t="s">
        <v>1576</v>
      </c>
      <c r="BC27" s="1121" t="s">
        <v>1559</v>
      </c>
      <c r="BE27" s="1121">
        <v>2025</v>
      </c>
      <c r="BH27" s="1071" t="s">
        <v>22</v>
      </c>
      <c r="BJ27" s="1069" t="s">
        <v>1460</v>
      </c>
      <c r="BL27" s="1069" t="s">
        <v>1460</v>
      </c>
      <c r="BN27" s="1071" t="s">
        <v>22</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22</v>
      </c>
      <c r="BJ28" s="1069" t="s">
        <v>1467</v>
      </c>
      <c r="BL28" s="1069" t="s">
        <v>1467</v>
      </c>
      <c r="BN28" s="1071" t="s">
        <v>22</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31.12.2025</v>
      </c>
      <c r="H29" s="1107" t="s">
        <v>1587</v>
      </c>
      <c r="AX29" s="1121" t="s">
        <v>1588</v>
      </c>
      <c r="AZ29" s="1121" t="s">
        <v>1232</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31.12.2025</v>
      </c>
      <c r="H32" s="1111" t="s">
        <v>1598</v>
      </c>
      <c r="O32" s="1075" t="s">
        <v>1230</v>
      </c>
      <c r="AX32" s="1121" t="s">
        <v>1599</v>
      </c>
      <c r="AZ32" s="1121" t="s">
        <v>1328</v>
      </c>
      <c r="BE32" s="1121">
        <v>2030</v>
      </c>
      <c r="BJ32" s="1069" t="s">
        <v>1484</v>
      </c>
      <c r="BL32" s="1069" t="s">
        <v>1484</v>
      </c>
    </row>
    <row customHeight="1" ht="11.25">
      <c r="A33" s="1075" t="s">
        <v>1600</v>
      </c>
      <c r="O33" s="1075" t="s">
        <v>1257</v>
      </c>
      <c r="AX33" s="1121" t="s">
        <v>1601</v>
      </c>
      <c r="AZ33" s="1121" t="s">
        <v>1231</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871</v>
      </c>
      <c r="F36" s="1114" t="str">
        <f>INDEX(E37:E41,MATCH(TEMPLATE_SPHERE,F37:F41,0))</f>
        <v>холодного водоснабжения</v>
      </c>
      <c r="G36" s="1114" t="str">
        <f>INDEX(G37:G41,MATCH(TEMPLATE_SPHERE,F37:F41,0))</f>
        <v>холодное водоснабжение</v>
      </c>
      <c r="O36" s="1075" t="s">
        <v>1351</v>
      </c>
      <c r="AX36" s="1121" t="s">
        <v>1610</v>
      </c>
      <c r="AZ36" s="1121" t="s">
        <v>1231</v>
      </c>
      <c r="BE36" s="1121">
        <v>2034</v>
      </c>
      <c r="BL36" s="1069" t="s">
        <v>1611</v>
      </c>
    </row>
    <row customHeight="1" ht="11.25">
      <c r="A37" s="1075" t="s">
        <v>1612</v>
      </c>
      <c r="E37" s="408" t="s">
        <v>1613</v>
      </c>
      <c r="F37" s="1115" t="s">
        <v>825</v>
      </c>
      <c r="G37" s="408" t="s">
        <v>1614</v>
      </c>
      <c r="O37" s="1075" t="s">
        <v>1370</v>
      </c>
      <c r="AX37" s="1121" t="s">
        <v>1615</v>
      </c>
      <c r="AZ37" s="1121" t="s">
        <v>1259</v>
      </c>
      <c r="BE37" s="1121">
        <v>2035</v>
      </c>
    </row>
    <row customHeight="1" ht="11.25">
      <c r="A38" s="1075" t="s">
        <v>1616</v>
      </c>
      <c r="E38" s="408" t="s">
        <v>1617</v>
      </c>
      <c r="F38" s="1116" t="s">
        <v>871</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924</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911</v>
      </c>
      <c r="G40" s="408" t="s">
        <v>1632</v>
      </c>
      <c r="O40" s="1075" t="s">
        <v>1419</v>
      </c>
      <c r="AX40" s="1121" t="s">
        <v>1633</v>
      </c>
      <c r="BE40" s="1121">
        <v>2038</v>
      </c>
      <c r="BH40" s="1069" t="s">
        <v>1634</v>
      </c>
      <c r="BJ40" s="1218" t="s">
        <v>1044</v>
      </c>
      <c r="BL40" s="1218" t="s">
        <v>1044</v>
      </c>
      <c r="BN40" s="1069" t="s">
        <v>1078</v>
      </c>
    </row>
    <row customHeight="1" ht="11.25">
      <c r="A41" s="1075" t="s">
        <v>1635</v>
      </c>
      <c r="E41" s="408" t="s">
        <v>1636</v>
      </c>
      <c r="F41" s="1116" t="s">
        <v>1637</v>
      </c>
      <c r="G41" s="408" t="s">
        <v>1636</v>
      </c>
      <c r="O41" s="1075" t="s">
        <v>1435</v>
      </c>
      <c r="AX41" s="1121" t="s">
        <v>1638</v>
      </c>
      <c r="AZ41" s="1068" t="s">
        <v>1639</v>
      </c>
      <c r="BE41" s="1121">
        <v>2039</v>
      </c>
      <c r="BH41" s="1069" t="s">
        <v>1640</v>
      </c>
      <c r="BJ41" s="1218" t="s">
        <v>1040</v>
      </c>
      <c r="BL41" s="1218" t="s">
        <v>1040</v>
      </c>
      <c r="BN41" s="1069" t="s">
        <v>1065</v>
      </c>
    </row>
    <row customHeight="1" ht="11.25">
      <c r="A42" s="1075" t="s">
        <v>1641</v>
      </c>
      <c r="AX42" s="1121" t="s">
        <v>1642</v>
      </c>
      <c r="AZ42" s="1121" t="s">
        <v>1230</v>
      </c>
      <c r="BE42" s="1121">
        <v>2040</v>
      </c>
      <c r="BH42" s="1069" t="s">
        <v>1062</v>
      </c>
      <c r="BJ42" s="1218" t="s">
        <v>1042</v>
      </c>
      <c r="BL42" s="1218" t="s">
        <v>1042</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1062</v>
      </c>
      <c r="BL44" s="1218" t="s">
        <v>1062</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Общая информация о регулируемой организации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1661</v>
      </c>
      <c r="AZ45" s="1121" t="s">
        <v>1326</v>
      </c>
      <c r="BE45" s="1121">
        <v>2043</v>
      </c>
      <c r="BH45" s="1069" t="s">
        <v>1662</v>
      </c>
      <c r="BJ45" s="1218" t="s">
        <v>1056</v>
      </c>
      <c r="BL45" s="1218" t="s">
        <v>1056</v>
      </c>
      <c r="BN45" s="1069" t="s">
        <v>1663</v>
      </c>
    </row>
    <row customHeight="1" ht="11.25">
      <c r="A46" s="1075" t="s">
        <v>1664</v>
      </c>
      <c r="E46" s="408" t="s">
        <v>27</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0</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1665</v>
      </c>
      <c r="AZ46" s="1121" t="s">
        <v>1351</v>
      </c>
      <c r="BE46" s="1121">
        <v>2044</v>
      </c>
      <c r="BH46" s="1069" t="s">
        <v>1065</v>
      </c>
      <c r="BJ46" s="1218" t="s">
        <v>1046</v>
      </c>
      <c r="BL46" s="1218" t="s">
        <v>1046</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1669</v>
      </c>
      <c r="AZ47" s="1121" t="s">
        <v>1370</v>
      </c>
      <c r="BE47" s="1121">
        <v>2045</v>
      </c>
      <c r="BH47" s="1069" t="s">
        <v>1643</v>
      </c>
      <c r="BJ47" s="1218" t="s">
        <v>1048</v>
      </c>
      <c r="BL47" s="1218" t="s">
        <v>1048</v>
      </c>
      <c r="BN47" s="1069" t="s">
        <v>1670</v>
      </c>
    </row>
    <row customHeight="1" ht="11.25">
      <c r="A48" s="1075" t="s">
        <v>1671</v>
      </c>
      <c r="E48" s="408" t="s">
        <v>1672</v>
      </c>
      <c r="F48" s="1116" t="s">
        <v>1673</v>
      </c>
      <c r="G48" s="1117" t="str">
        <f>_xlfn.IFERROR(IF(f_year="","01.01."&amp;CURRENT_YEAR,"01.01."&amp;f_year),"01.01."&amp;CURRENT_YEAR)</f>
        <v>01.01.2025</v>
      </c>
      <c r="H48" s="1117" t="str">
        <f>_xlfn.IFERROR(IF(f_year="","31.12."&amp;CURRENT_YEAR,"31.12."&amp;f_year),"31.12."&amp;CURRENT_YEAR)</f>
        <v>31.12.2025</v>
      </c>
      <c r="I48" s="1743">
        <f>IF(f_year="",TRUE,FALSE)</f>
        <v>1</v>
      </c>
      <c r="J48" s="1746" t="s">
        <v>1674</v>
      </c>
      <c r="K48" s="1747"/>
      <c r="AX48" s="1121" t="s">
        <v>1675</v>
      </c>
      <c r="AZ48" s="1121" t="s">
        <v>1387</v>
      </c>
      <c r="BE48" s="1121">
        <v>2046</v>
      </c>
      <c r="BH48" s="1069" t="s">
        <v>1647</v>
      </c>
      <c r="BJ48" s="1218" t="s">
        <v>1050</v>
      </c>
      <c r="BL48" s="1218" t="s">
        <v>1050</v>
      </c>
      <c r="BN48" s="1069" t="s">
        <v>1676</v>
      </c>
    </row>
    <row customHeight="1" ht="11.25">
      <c r="A49" s="1075" t="s">
        <v>1677</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1680</v>
      </c>
      <c r="AZ49" s="1121" t="s">
        <v>1403</v>
      </c>
      <c r="BE49" s="1121">
        <v>2047</v>
      </c>
      <c r="BH49" s="1069" t="s">
        <v>1066</v>
      </c>
      <c r="BJ49" s="1218" t="s">
        <v>1052</v>
      </c>
      <c r="BL49" s="1218" t="s">
        <v>1052</v>
      </c>
    </row>
    <row customHeight="1" ht="11.25">
      <c r="A50" s="1075" t="s">
        <v>1681</v>
      </c>
      <c r="E50" s="408" t="s">
        <v>1682</v>
      </c>
      <c r="F50" s="1116" t="s">
        <v>1036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1683</v>
      </c>
      <c r="AZ50" s="1121" t="s">
        <v>1419</v>
      </c>
      <c r="BE50" s="1121">
        <v>2048</v>
      </c>
      <c r="BH50" s="1069" t="s">
        <v>1654</v>
      </c>
      <c r="BJ50" s="1218" t="s">
        <v>1054</v>
      </c>
      <c r="BL50" s="1218" t="s">
        <v>1054</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v>
      </c>
      <c r="E52" s="408" t="s">
        <v>1689</v>
      </c>
      <c r="F52" s="1116" t="s">
        <v>1690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1691</v>
      </c>
      <c r="AZ52" s="1121" t="s">
        <v>1231</v>
      </c>
      <c r="BE52" s="1121">
        <v>2050</v>
      </c>
      <c r="BH52" s="1069" t="s">
        <v>1666</v>
      </c>
      <c r="BJ52" s="1218" t="s">
        <v>1065</v>
      </c>
      <c r="BL52" s="1218" t="s">
        <v>1065</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1694</v>
      </c>
      <c r="K53" s="1747"/>
      <c r="AX53" s="1121" t="s">
        <v>1695</v>
      </c>
      <c r="BE53" s="1121">
        <v>2051</v>
      </c>
      <c r="BH53" s="1069" t="s">
        <v>1670</v>
      </c>
      <c r="BJ53" s="1218" t="s">
        <v>1643</v>
      </c>
      <c r="BL53" s="1218" t="s">
        <v>1643</v>
      </c>
    </row>
    <row customHeight="1" ht="11.25">
      <c r="A54" s="1075" t="s">
        <v>1696</v>
      </c>
      <c r="AX54" s="1121" t="s">
        <v>1697</v>
      </c>
      <c r="AZ54" s="1068" t="s">
        <v>1698</v>
      </c>
      <c r="BE54" s="1121">
        <v>2052</v>
      </c>
      <c r="BH54" s="1069" t="s">
        <v>1676</v>
      </c>
      <c r="BJ54" s="1218" t="s">
        <v>1647</v>
      </c>
      <c r="BL54" s="1218" t="s">
        <v>1647</v>
      </c>
    </row>
    <row customHeight="1" ht="11.25">
      <c r="A55" s="1075" t="s">
        <v>1699</v>
      </c>
      <c r="AX55" s="1121" t="s">
        <v>1700</v>
      </c>
      <c r="AZ55" s="1121" t="s">
        <v>1233</v>
      </c>
      <c r="BE55" s="1121">
        <v>2053</v>
      </c>
      <c r="BH55" s="1071" t="s">
        <v>22</v>
      </c>
      <c r="BJ55" s="1218" t="s">
        <v>1066</v>
      </c>
      <c r="BL55" s="1218" t="s">
        <v>1066</v>
      </c>
    </row>
    <row customHeight="1" ht="11.25">
      <c r="A56" s="1075" t="s">
        <v>1701</v>
      </c>
      <c r="D56" s="1119" t="s">
        <v>1702</v>
      </c>
      <c r="E56" s="1096" t="s">
        <v>106</v>
      </c>
      <c r="F56" s="1075" t="s">
        <v>1703</v>
      </c>
      <c r="AX56" s="1121" t="s">
        <v>1704</v>
      </c>
      <c r="AZ56" s="1121" t="s">
        <v>1261</v>
      </c>
      <c r="BE56" s="1121">
        <v>2054</v>
      </c>
      <c r="BH56" s="1071" t="s">
        <v>22</v>
      </c>
      <c r="BJ56" s="1218" t="s">
        <v>1654</v>
      </c>
      <c r="BL56" s="1218" t="s">
        <v>1654</v>
      </c>
    </row>
    <row customHeight="1" ht="11.25">
      <c r="A57" s="1075" t="s">
        <v>1705</v>
      </c>
      <c r="D57" s="1119" t="s">
        <v>1706</v>
      </c>
      <c r="E57" s="1096" t="s">
        <v>106</v>
      </c>
      <c r="F57" s="1075" t="s">
        <v>1703</v>
      </c>
      <c r="AX57" s="1121" t="s">
        <v>1707</v>
      </c>
      <c r="AZ57" s="1121" t="s">
        <v>1296</v>
      </c>
      <c r="BE57" s="1121">
        <v>2055</v>
      </c>
      <c r="BJ57" s="1218" t="s">
        <v>1663</v>
      </c>
      <c r="BL57" s="1218" t="s">
        <v>1663</v>
      </c>
    </row>
    <row customHeight="1" ht="11.25">
      <c r="A58" s="1075" t="s">
        <v>1708</v>
      </c>
      <c r="D58" s="1119" t="s">
        <v>1709</v>
      </c>
      <c r="E58" s="1096" t="s">
        <v>106</v>
      </c>
      <c r="F58" s="1075" t="s">
        <v>1703</v>
      </c>
      <c r="AX58" s="1121" t="s">
        <v>1710</v>
      </c>
      <c r="BE58" s="1121">
        <v>2056</v>
      </c>
      <c r="BJ58" s="1218" t="s">
        <v>1666</v>
      </c>
      <c r="BL58" s="1218" t="s">
        <v>1666</v>
      </c>
    </row>
    <row customHeight="1" ht="11.25">
      <c r="A59" s="1075" t="s">
        <v>1711</v>
      </c>
      <c r="D59" s="1119" t="s">
        <v>126</v>
      </c>
      <c r="E59" s="1096" t="s">
        <v>1599</v>
      </c>
      <c r="F59" s="1075" t="s">
        <v>1712</v>
      </c>
      <c r="AX59" s="1121" t="s">
        <v>1713</v>
      </c>
      <c r="AZ59" s="1068" t="s">
        <v>1714</v>
      </c>
      <c r="BE59" s="1121">
        <v>2057</v>
      </c>
      <c r="BJ59" s="1218" t="s">
        <v>1670</v>
      </c>
      <c r="BL59" s="1218" t="s">
        <v>1670</v>
      </c>
    </row>
    <row customHeight="1" ht="11.25">
      <c r="A60" s="1075" t="s">
        <v>1715</v>
      </c>
      <c r="D60" s="1119" t="s">
        <v>1716</v>
      </c>
      <c r="E60" s="1096" t="s">
        <v>1599</v>
      </c>
      <c r="F60" s="1075" t="s">
        <v>1712</v>
      </c>
      <c r="AX60" s="1121" t="s">
        <v>1717</v>
      </c>
      <c r="AZ60" s="1121" t="s">
        <v>1234</v>
      </c>
      <c r="BE60" s="1121">
        <v>2058</v>
      </c>
      <c r="BJ60" s="1218" t="s">
        <v>1676</v>
      </c>
      <c r="BL60" s="1218" t="s">
        <v>1676</v>
      </c>
    </row>
    <row customHeight="1" ht="11.25">
      <c r="A61" s="1075" t="s">
        <v>1718</v>
      </c>
      <c r="D61" s="1119" t="s">
        <v>1719</v>
      </c>
      <c r="E61" s="1096" t="s">
        <v>1599</v>
      </c>
      <c r="F61" s="1075" t="s">
        <v>1712</v>
      </c>
      <c r="AX61" s="1121" t="s">
        <v>1720</v>
      </c>
      <c r="AZ61" s="1121" t="s">
        <v>1262</v>
      </c>
      <c r="BE61" s="1121">
        <v>2059</v>
      </c>
      <c r="BL61" s="1218" t="s">
        <v>1058</v>
      </c>
    </row>
    <row customHeight="1" ht="11.25">
      <c r="A62" s="1075" t="s">
        <v>1721</v>
      </c>
      <c r="D62" s="1119" t="s">
        <v>125</v>
      </c>
      <c r="E62" s="1096">
        <v>30</v>
      </c>
      <c r="F62" s="1075" t="s">
        <v>1712</v>
      </c>
      <c r="AZ62" s="1121" t="s">
        <v>1297</v>
      </c>
      <c r="BE62" s="1121">
        <v>2060</v>
      </c>
      <c r="BL62" s="1218" t="s">
        <v>1060</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1235</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104</v>
      </c>
      <c r="BJ69" s="1069" t="s">
        <v>1737</v>
      </c>
      <c r="BK69" s="1118" t="s">
        <v>104</v>
      </c>
      <c r="BL69" s="1069" t="s">
        <v>1738</v>
      </c>
      <c r="BM69" s="1071" t="s">
        <v>104</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88</v>
      </c>
      <c r="BJ71" s="1069" t="s">
        <v>1747</v>
      </c>
      <c r="BK71" s="1118" t="s">
        <v>88</v>
      </c>
      <c r="BL71" s="1069" t="s">
        <v>1748</v>
      </c>
      <c r="BM71" s="1071" t="s">
        <v>88</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106</v>
      </c>
      <c r="BJ73" s="1069" t="s">
        <v>1755</v>
      </c>
      <c r="BK73" s="1118" t="s">
        <v>106</v>
      </c>
      <c r="BL73" s="1069" t="s">
        <v>1756</v>
      </c>
      <c r="BM73" s="1071" t="s">
        <v>106</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1244</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1036</v>
      </c>
    </row>
    <row customHeight="1" ht="11.25">
      <c r="A91" s="1075" t="s">
        <v>1813</v>
      </c>
      <c r="AZ91" s="1121" t="s">
        <v>1072</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589</v>
      </c>
      <c r="BH108" s="1069" t="s">
        <v>1866</v>
      </c>
      <c r="BJ108" s="1069" t="s">
        <v>1867</v>
      </c>
      <c r="BL108" s="1069" t="s">
        <v>1521</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1231</v>
      </c>
    </row>
    <row customHeight="1" ht="11.25">
      <c r="AZ116" s="1902" t="s">
        <v>1855</v>
      </c>
      <c r="BA116" s="1903" t="s">
        <v>1856</v>
      </c>
      <c r="BH116" s="1069" t="s">
        <v>1259</v>
      </c>
    </row>
    <row customHeight="1" ht="11.25">
      <c r="BH117" s="1069" t="s">
        <v>1294</v>
      </c>
    </row>
    <row customHeight="1" ht="11.25">
      <c r="BH118" s="1069"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0ED5-C1A5-F18E-C7CF-0.C7C12B7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355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1872</v>
      </c>
      <c r="F13" s="1522" t="s">
        <v>299</v>
      </c>
      <c r="G13" s="475"/>
      <c r="H13" s="1534"/>
      <c r="J13" s="456">
        <v>19</v>
      </c>
    </row>
    <row customHeight="1" ht="19.95">
      <c r="A14" s="503"/>
      <c r="B14" s="503"/>
      <c r="C14" s="458"/>
      <c r="D14" s="1524" t="s">
        <v>726</v>
      </c>
      <c r="E14" s="1525" t="s">
        <v>1873</v>
      </c>
      <c r="F14" s="1527"/>
      <c r="G14" s="1526" t="s">
        <v>1874</v>
      </c>
      <c r="H14" s="1534"/>
      <c r="J14" s="456">
        <v>19</v>
      </c>
    </row>
    <row customHeight="1" ht="19.95">
      <c r="A15" s="503"/>
      <c r="B15" s="503"/>
      <c r="C15" s="458"/>
      <c r="D15" s="1524" t="s">
        <v>301</v>
      </c>
      <c r="E15" s="1525" t="s">
        <v>1875</v>
      </c>
      <c r="F15" s="1527"/>
      <c r="G15" s="1526" t="s">
        <v>1876</v>
      </c>
      <c r="H15" s="1534"/>
      <c r="J15" s="456">
        <v>19</v>
      </c>
    </row>
    <row customHeight="1" ht="24">
      <c r="A16" s="503"/>
      <c r="B16" s="503"/>
      <c r="C16" s="458"/>
      <c r="D16" s="1524" t="s">
        <v>304</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89</v>
      </c>
      <c r="E18" s="1528" t="s">
        <v>1881</v>
      </c>
      <c r="F18" s="1527"/>
      <c r="G18" s="475" t="s">
        <v>1880</v>
      </c>
      <c r="H18" s="1534"/>
      <c r="I18" s="853"/>
      <c r="J18" s="456">
        <v>46</v>
      </c>
    </row>
    <row customHeight="1" ht="23.25">
      <c r="A19" s="503"/>
      <c r="B19" s="503"/>
      <c r="C19" s="458"/>
      <c r="D19" s="1521" t="s">
        <v>106</v>
      </c>
      <c r="E19" s="1528" t="s">
        <v>1882</v>
      </c>
      <c r="F19" s="1522" t="s">
        <v>299</v>
      </c>
      <c r="G19" s="2472" t="s">
        <v>1883</v>
      </c>
      <c r="H19" s="476"/>
      <c r="J19" s="456">
        <v>22</v>
      </c>
    </row>
    <row s="1531" customFormat="1" customHeight="1" ht="5.25" hidden="1">
      <c r="A20" s="503"/>
      <c r="B20" s="503"/>
      <c r="C20" s="1530"/>
      <c r="D20" s="1529" t="s">
        <v>1133</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90</v>
      </c>
      <c r="E22" s="475" t="s">
        <v>1884</v>
      </c>
      <c r="F22" s="1527"/>
      <c r="G22" s="475" t="s">
        <v>1885</v>
      </c>
      <c r="H22" s="1533"/>
      <c r="J22" s="502">
        <v>25</v>
      </c>
    </row>
    <row s="502" customFormat="1" customHeight="1" ht="19.95">
      <c r="A23" s="503"/>
      <c r="B23" s="503"/>
      <c r="C23" s="503"/>
      <c r="D23" s="1521" t="s">
        <v>91</v>
      </c>
      <c r="E23" s="1528" t="s">
        <v>1886</v>
      </c>
      <c r="F23" s="1532"/>
      <c r="G23" s="475" t="s">
        <v>1887</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BFD31-47EF-A1DA-4E93-0.76F82CD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47</v>
      </c>
      <c r="H1" s="1632" t="s">
        <v>49</v>
      </c>
      <c r="IU1" s="1156" t="s">
        <v>14</v>
      </c>
    </row>
    <row s="1851" customFormat="1" customHeight="1" ht="22.5" hidden="1">
      <c r="A2" s="832"/>
      <c r="B2" s="1161">
        <v>1</v>
      </c>
      <c r="C2" s="1161"/>
      <c r="D2" s="1929" t="s">
        <v>355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1888</v>
      </c>
      <c r="G8" s="1541" t="s">
        <v>47</v>
      </c>
      <c r="H8" s="1541" t="s">
        <v>49</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30C13-38F6-E07E-3B68-0.A5A4BCD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355</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34AA3-1622-B1B4-47F3-0.F70DAD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355</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C9FFD-C598-ABE5-D6FB-0.C2F3DCF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355</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355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45B2B-AE85-56D3-C6CE-0.2BFEE20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1906</v>
      </c>
      <c r="F9" s="2210"/>
      <c r="G9" s="2210"/>
      <c r="H9" s="2210"/>
      <c r="I9" s="2210"/>
      <c r="M9" s="122">
        <v>28</v>
      </c>
    </row>
    <row customHeight="1" ht="24">
      <c r="D10" s="2210"/>
      <c r="E10" s="128" t="s">
        <v>1907</v>
      </c>
      <c r="F10" s="128" t="s">
        <v>1908</v>
      </c>
      <c r="G10" s="128" t="s">
        <v>1909</v>
      </c>
      <c r="H10" s="128" t="s">
        <v>406</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1910</v>
      </c>
      <c r="K12" s="273"/>
      <c r="L12" s="274"/>
      <c r="M12" s="118">
        <v>25</v>
      </c>
    </row>
    <row customHeight="1" ht="15.75">
      <c r="A13" s="122"/>
      <c r="B13" s="122"/>
      <c r="C13" s="122"/>
      <c r="D13" s="110"/>
      <c r="E13" s="131" t="s">
        <v>486</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3642C-5C8A-0821-5B7A-0.783C12E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86</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DD981-ABA9-0C1E-1E01-0.E42FC2A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4.699999999999998">
      <c r="C12" s="93"/>
      <c r="D12" s="110"/>
      <c r="E12" s="108" t="s">
        <v>1914</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BAA64-D29D-CB26-DE49-0.7BBD2CA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C9432-2ED6-0B61-5533-0.4DEEB9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7C2AE-41F6-FEC1-E739-0.3720C1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355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355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355</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355</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355</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309</v>
      </c>
      <c r="B47" s="503"/>
      <c r="C47" s="2214"/>
      <c r="D47" s="446" t="str">
        <f>A47</f>
        <v>5.1</v>
      </c>
      <c r="E47" s="443" t="s">
        <v>310</v>
      </c>
      <c r="F47" s="1977" t="s">
        <v>299</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410</v>
      </c>
      <c r="Q56" s="517" t="s">
        <v>411</v>
      </c>
      <c r="R56" s="518" t="s">
        <v>412</v>
      </c>
      <c r="S56" s="1637" t="s">
        <v>413</v>
      </c>
      <c r="T56" s="1637"/>
      <c r="U56" s="1637"/>
      <c r="V56" s="1637"/>
    </row>
    <row r="58" s="1816" customFormat="1" customHeight="1" ht="11.25">
      <c r="A58" s="1816" t="s">
        <v>1932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396</v>
      </c>
      <c r="AQ60" s="1625" t="s">
        <v>396</v>
      </c>
      <c r="AR60" s="1637"/>
      <c r="AS60" s="1637"/>
    </row>
    <row r="62" s="1816" customFormat="1" customHeight="1" ht="11.25">
      <c r="A62" s="1816" t="s">
        <v>1933</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389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628</v>
      </c>
      <c r="F118" s="2377"/>
      <c r="G118" s="2377"/>
      <c r="H118" s="2377"/>
      <c r="I118" s="2377"/>
      <c r="J118" s="2377"/>
      <c r="K118" s="2377"/>
      <c r="L118" s="2377"/>
      <c r="M118" s="2377"/>
      <c r="N118" s="2377"/>
      <c r="O118" s="2377"/>
      <c r="P118" s="2377"/>
      <c r="Q118" s="559">
        <f>SUMIF(T119:T120,"i",Q119:Q120)</f>
        <v>0</v>
      </c>
      <c r="R118" s="1018"/>
      <c r="S118" s="1799" t="s">
        <v>629</v>
      </c>
      <c r="T118" s="718" t="s">
        <v>630</v>
      </c>
      <c r="U118" s="2375">
        <v>1</v>
      </c>
      <c r="V118" s="2375" t="s">
        <v>593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631</v>
      </c>
      <c r="F121" s="2377"/>
      <c r="G121" s="2377"/>
      <c r="H121" s="2377"/>
      <c r="I121" s="2377"/>
      <c r="J121" s="2377"/>
      <c r="K121" s="2377"/>
      <c r="L121" s="2377"/>
      <c r="M121" s="2377"/>
      <c r="N121" s="2377"/>
      <c r="O121" s="2377"/>
      <c r="P121" s="2377"/>
      <c r="Q121" s="559">
        <f>SUMIF(T122:T123,"i",Q122:Q123)</f>
        <v>0</v>
      </c>
      <c r="R121" s="1018"/>
      <c r="S121" s="1799" t="s">
        <v>632</v>
      </c>
      <c r="T121" s="718" t="s">
        <v>630</v>
      </c>
      <c r="U121" s="2375">
        <v>1</v>
      </c>
      <c r="V121" s="2375" t="s">
        <v>593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628</v>
      </c>
      <c r="F130" s="2377"/>
      <c r="G130" s="2377"/>
      <c r="H130" s="2377"/>
      <c r="I130" s="2377"/>
      <c r="J130" s="2377"/>
      <c r="K130" s="2377"/>
      <c r="L130" s="2377"/>
      <c r="M130" s="2377"/>
      <c r="N130" s="2377"/>
      <c r="O130" s="2377"/>
      <c r="P130" s="2377"/>
      <c r="Q130" s="559">
        <f>SUMIF(T131:T132,"i",Q131:Q132)</f>
        <v>0</v>
      </c>
      <c r="R130" s="1018"/>
      <c r="S130" s="1799" t="s">
        <v>629</v>
      </c>
      <c r="T130" s="718" t="s">
        <v>630</v>
      </c>
      <c r="U130" s="2375">
        <v>1</v>
      </c>
      <c r="V130" s="2375" t="s">
        <v>593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630</v>
      </c>
      <c r="U133" s="2375">
        <v>1</v>
      </c>
      <c r="V133" s="2375" t="s">
        <v>593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104</v>
      </c>
      <c r="G139" s="2576" t="s">
        <v>22</v>
      </c>
      <c r="H139" s="290"/>
      <c r="I139" s="638" t="s">
        <v>104</v>
      </c>
      <c r="J139" s="1808" t="s">
        <v>1952</v>
      </c>
      <c r="K139" s="639" t="s">
        <v>564</v>
      </c>
      <c r="L139" s="2225" t="s">
        <v>564</v>
      </c>
      <c r="M139" s="2578"/>
      <c r="N139" s="639" t="s">
        <v>564</v>
      </c>
      <c r="O139" s="639" t="s">
        <v>564</v>
      </c>
      <c r="P139" s="639" t="s">
        <v>564</v>
      </c>
      <c r="Q139" s="640">
        <f>SUM(Q140:Q142)</f>
        <v>0</v>
      </c>
      <c r="R139" s="640">
        <f>IF(R136=0,0,(Q136/R136)*100)</f>
        <v>0</v>
      </c>
      <c r="S139" s="2180"/>
      <c r="T139" s="718" t="s">
        <v>630</v>
      </c>
      <c r="U139" s="90"/>
      <c r="V139" s="90"/>
      <c r="AC139" s="90"/>
    </row>
    <row s="1851" customFormat="1" customHeight="1" ht="11.25">
      <c r="A140" s="1807"/>
      <c r="B140" s="1161"/>
      <c r="C140" s="413"/>
      <c r="D140" s="90"/>
      <c r="E140" s="2574"/>
      <c r="F140" s="2109"/>
      <c r="G140" s="2576"/>
      <c r="H140" s="2128"/>
      <c r="I140" s="2516" t="s">
        <v>1039</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1039</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104</v>
      </c>
      <c r="N154" s="2505" t="str">
        <f>IF(Z154="","",INDEX(TERRITORY_MR_LIST,MATCH(Z154,TERRITORY_LIST_ID,0)))</f>
        <v/>
      </c>
      <c r="O154" s="2186" t="s">
        <v>64</v>
      </c>
      <c r="P154" s="2109"/>
      <c r="Q154" s="2109" t="s">
        <v>104</v>
      </c>
      <c r="R154" s="2503" t="s">
        <v>22</v>
      </c>
      <c r="S154" s="2108" t="s">
        <v>64</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104</v>
      </c>
      <c r="N160" s="2505" t="str">
        <f>IF(Z160="","",INDEX(TERRITORY_MR_LIST,MATCH(Z160,TERRITORY_LIST_ID,0)))</f>
        <v/>
      </c>
      <c r="O160" s="2186" t="s">
        <v>64</v>
      </c>
      <c r="P160" s="2109"/>
      <c r="Q160" s="2109" t="s">
        <v>104</v>
      </c>
      <c r="R160" s="2503" t="s">
        <v>22</v>
      </c>
      <c r="S160" s="2108" t="s">
        <v>64</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64</v>
      </c>
      <c r="P165" s="2109"/>
      <c r="Q165" s="2109" t="s">
        <v>104</v>
      </c>
      <c r="R165" s="2503" t="s">
        <v>22</v>
      </c>
      <c r="S165" s="2108" t="s">
        <v>64</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64</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104</v>
      </c>
      <c r="N176" s="2505" t="str">
        <f>IF(Z176="","",INDEX(TERRITORY_MR_LIST,MATCH(Z176,TERRITORY_LIST_ID,0)))</f>
        <v/>
      </c>
      <c r="O176" s="2186" t="s">
        <v>64</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104</v>
      </c>
      <c r="N182" s="2505" t="str">
        <f>IF(Z182="","",INDEX(TERRITORY_MR_LIST,MATCH(Z182,TERRITORY_LIST_ID,0)))</f>
        <v/>
      </c>
      <c r="O182" s="2186" t="s">
        <v>64</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64</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104</v>
      </c>
      <c r="P202" s="2518"/>
      <c r="Q202" s="1581"/>
      <c r="R202" s="2186" t="s">
        <v>64</v>
      </c>
      <c r="S202" s="2186" t="s">
        <v>64</v>
      </c>
      <c r="T202" s="1856"/>
      <c r="U202" s="2109" t="s">
        <v>104</v>
      </c>
      <c r="V202" s="2525" t="str">
        <f>IF(AK202="","",INDEX(TERRITORY_MR_LIST,MATCH(AK202,TERRITORY_LIST_ID,0)))</f>
        <v/>
      </c>
      <c r="W202" s="1582"/>
      <c r="X202" s="2186" t="s">
        <v>64</v>
      </c>
      <c r="Y202" s="2186" t="s">
        <v>19</v>
      </c>
      <c r="Z202" s="1565"/>
      <c r="AA202" s="2109" t="s">
        <v>104</v>
      </c>
      <c r="AB202" s="2527"/>
      <c r="AC202" s="1583"/>
      <c r="AD202" s="2186" t="s">
        <v>64</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243EC-CFBA-A54C-5475-0.111F058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825</v>
      </c>
      <c r="E1" s="981" t="s">
        <v>871</v>
      </c>
      <c r="F1" s="981" t="s">
        <v>924</v>
      </c>
      <c r="G1" s="981" t="s">
        <v>911</v>
      </c>
      <c r="H1" s="981" t="s">
        <v>1637</v>
      </c>
    </row>
    <row customHeight="1" ht="9">
      <c r="A2" s="984" t="s">
        <v>1963</v>
      </c>
      <c r="B2" s="984"/>
      <c r="C2" s="985" t="str">
        <f>INDEX(TEMPLATE_NUMBER_FORM_LIST,MATCH(TEMPLATE_SPHERE,TEMPLATE_SPHERE_LIST,0))</f>
        <v>10</v>
      </c>
      <c r="D2" s="984" t="s">
        <v>1486</v>
      </c>
      <c r="E2" s="984" t="s">
        <v>144</v>
      </c>
      <c r="F2" s="986" t="s">
        <v>144</v>
      </c>
      <c r="G2" s="984" t="s">
        <v>144</v>
      </c>
      <c r="H2" s="987"/>
    </row>
    <row customHeight="1" ht="63">
      <c r="A3" s="847"/>
      <c r="B3" s="847" t="s">
        <v>104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1965</v>
      </c>
      <c r="B4" s="847" t="s">
        <v>105</v>
      </c>
      <c r="C4" s="985" t="str">
        <f>IF(TEMPLATE_SPHERE="HEAT",D4,IF(TEMPLATE_SPHERE="TKO",H4,E4))</f>
        <v>Форма 1. Информация об организации, осуществляющей холодное водоснабжение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1967</v>
      </c>
    </row>
    <row customHeight="1" ht="117">
      <c r="A5" s="847" t="s">
        <v>1968</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1970</v>
      </c>
    </row>
    <row customHeight="1" ht="90">
      <c r="A6" s="847" t="s">
        <v>1971</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1972</v>
      </c>
      <c r="B7" s="847" t="s">
        <v>106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1973</v>
      </c>
      <c r="E7" s="847" t="s">
        <v>1974</v>
      </c>
      <c r="F7" s="987"/>
      <c r="G7" s="987"/>
      <c r="H7" s="987"/>
    </row>
    <row customHeight="1" ht="108">
      <c r="A8" s="847" t="s">
        <v>1975</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1172</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2022</v>
      </c>
      <c r="B31" s="847"/>
      <c r="C31" s="985" t="str">
        <f>IF(TEMPLATE_SPHERE="HEAT",D31,IF(TEMPLATE_SPHERE="TKO",H31,E31))</f>
        <v>Форма 1. Информация об организации, осуществляющей холодное водоснабжение (общая информация)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759E27-B08E-B04C-A399-0.D073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825</v>
      </c>
      <c r="D2" s="842" t="s">
        <v>871</v>
      </c>
      <c r="E2" s="842" t="s">
        <v>924</v>
      </c>
      <c r="F2" s="842" t="s">
        <v>911</v>
      </c>
      <c r="G2" s="842" t="s">
        <v>1637</v>
      </c>
      <c r="H2" s="844"/>
      <c r="I2" s="844"/>
      <c r="J2" s="844"/>
      <c r="K2" s="844"/>
      <c r="L2" s="844"/>
      <c r="M2" s="844"/>
      <c r="N2" s="844"/>
      <c r="O2" s="842" t="s">
        <v>825</v>
      </c>
      <c r="P2" s="842" t="s">
        <v>871</v>
      </c>
      <c r="Q2" s="842" t="s">
        <v>911</v>
      </c>
      <c r="R2" s="842" t="s">
        <v>924</v>
      </c>
      <c r="S2" s="842" t="s">
        <v>1637</v>
      </c>
      <c r="T2" s="842" t="s">
        <v>825</v>
      </c>
      <c r="U2" s="842" t="s">
        <v>871</v>
      </c>
      <c r="V2" s="842" t="s">
        <v>911</v>
      </c>
      <c r="W2" s="842" t="s">
        <v>924</v>
      </c>
      <c r="X2" s="842" t="s">
        <v>1637</v>
      </c>
      <c r="Y2" s="842"/>
      <c r="Z2" s="842" t="s">
        <v>825</v>
      </c>
      <c r="AA2" s="851" t="s">
        <v>871</v>
      </c>
      <c r="AB2" s="842" t="s">
        <v>911</v>
      </c>
      <c r="AC2" s="842" t="s">
        <v>924</v>
      </c>
      <c r="AD2" s="842" t="s">
        <v>1637</v>
      </c>
    </row>
    <row customHeight="1" ht="162">
      <c r="A3" s="846" t="s">
        <v>27</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1669</v>
      </c>
      <c r="F11" s="2600" t="s">
        <v>2038</v>
      </c>
      <c r="G11" s="2600"/>
      <c r="H11" s="899" t="s">
        <v>2039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726</v>
      </c>
      <c r="P20" s="958" t="s">
        <v>726</v>
      </c>
      <c r="Q20" s="958" t="s">
        <v>726</v>
      </c>
      <c r="R20" s="958" t="s">
        <v>726</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746</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753</v>
      </c>
      <c r="R25" s="958" t="s">
        <v>301</v>
      </c>
      <c r="S25" s="958"/>
      <c r="T25" s="965" t="s">
        <v>2076</v>
      </c>
      <c r="U25" s="847" t="s">
        <v>2076</v>
      </c>
      <c r="V25" s="847" t="s">
        <v>2076</v>
      </c>
      <c r="W25" s="847" t="s">
        <v>2076</v>
      </c>
      <c r="X25" s="844"/>
      <c r="Y25" s="1001"/>
      <c r="Z25" s="847"/>
      <c r="AA25" s="850"/>
      <c r="AB25" s="847"/>
      <c r="AC25" s="847"/>
      <c r="AD25" s="847"/>
    </row>
    <row customHeight="1" ht="18">
      <c r="A26" s="846"/>
      <c r="B26" s="900">
        <v>9</v>
      </c>
      <c r="C26" s="844" t="s">
        <v>670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742</v>
      </c>
      <c r="P26" s="958" t="s">
        <v>736</v>
      </c>
      <c r="Q26" s="958" t="s">
        <v>2077</v>
      </c>
      <c r="R26" s="958" t="s">
        <v>736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2078</v>
      </c>
      <c r="V26" s="965" t="s">
        <v>2078</v>
      </c>
      <c r="W26" s="965" t="s">
        <v>2078</v>
      </c>
      <c r="X26" s="844"/>
      <c r="Y26" s="1001"/>
      <c r="Z26" s="847"/>
      <c r="AA26" s="850"/>
      <c r="AB26" s="847"/>
      <c r="AC26" s="847"/>
      <c r="AD26" s="847"/>
    </row>
    <row customHeight="1" ht="18">
      <c r="A27" s="846"/>
      <c r="B27" s="900">
        <v>10</v>
      </c>
      <c r="C27" s="844" t="s">
        <v>674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744</v>
      </c>
      <c r="P27" s="958" t="s">
        <v>738</v>
      </c>
      <c r="Q27" s="958" t="s">
        <v>2079</v>
      </c>
      <c r="R27" s="958" t="s">
        <v>738</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746</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753</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755</v>
      </c>
      <c r="P30" s="958" t="s">
        <v>746</v>
      </c>
      <c r="Q30" s="958" t="s">
        <v>755</v>
      </c>
      <c r="R30" s="958" t="s">
        <v>746</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2086</v>
      </c>
      <c r="P31" s="958" t="s">
        <v>749</v>
      </c>
      <c r="Q31" s="958" t="s">
        <v>2086</v>
      </c>
      <c r="R31" s="958" t="s">
        <v>749</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751</v>
      </c>
      <c r="Q32" s="958" t="s">
        <v>2089</v>
      </c>
      <c r="R32" s="958" t="s">
        <v>751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757</v>
      </c>
      <c r="P33" s="958" t="s">
        <v>753</v>
      </c>
      <c r="Q33" s="958" t="s">
        <v>757</v>
      </c>
      <c r="R33" s="958" t="s">
        <v>753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759</v>
      </c>
      <c r="P36" s="958" t="s">
        <v>755</v>
      </c>
      <c r="Q36" s="958" t="s">
        <v>759</v>
      </c>
      <c r="R36" s="958" t="s">
        <v>755</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763</v>
      </c>
      <c r="P39" s="958" t="s">
        <v>757</v>
      </c>
      <c r="Q39" s="958" t="s">
        <v>763</v>
      </c>
      <c r="R39" s="958" t="s">
        <v>757</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759</v>
      </c>
      <c r="Q40" s="958" t="s">
        <v>2112</v>
      </c>
      <c r="R40" s="958" t="s">
        <v>759</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2123</v>
      </c>
      <c r="P43" s="958" t="s">
        <v>763</v>
      </c>
      <c r="Q43" s="958" t="s">
        <v>2123</v>
      </c>
      <c r="R43" s="958" t="s">
        <v>763</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2155</v>
      </c>
      <c r="U52" s="844" t="s">
        <v>2156</v>
      </c>
      <c r="V52" s="844" t="s">
        <v>2157</v>
      </c>
      <c r="W52" s="844" t="s">
        <v>2158</v>
      </c>
      <c r="X52" s="844"/>
      <c r="Y52" s="1001"/>
      <c r="Z52" s="847" t="s">
        <v>767</v>
      </c>
      <c r="AA52" s="850" t="s">
        <v>767</v>
      </c>
      <c r="AB52" s="850" t="s">
        <v>767</v>
      </c>
      <c r="AC52" s="850" t="s">
        <v>767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771</v>
      </c>
      <c r="P53" s="958" t="s">
        <v>320</v>
      </c>
      <c r="Q53" s="958" t="s">
        <v>320</v>
      </c>
      <c r="R53" s="958" t="s">
        <v>320</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769</v>
      </c>
      <c r="U54" s="844" t="s">
        <v>769</v>
      </c>
      <c r="V54" s="844" t="s">
        <v>769</v>
      </c>
      <c r="W54" s="844" t="s">
        <v>769</v>
      </c>
      <c r="X54" s="844"/>
      <c r="Y54" s="1001"/>
      <c r="Z54" s="847" t="s">
        <v>770</v>
      </c>
      <c r="AA54" s="847" t="s">
        <v>770</v>
      </c>
      <c r="AB54" s="847" t="s">
        <v>770</v>
      </c>
      <c r="AC54" s="847" t="s">
        <v>770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771</v>
      </c>
      <c r="Q55" s="958" t="s">
        <v>771</v>
      </c>
      <c r="R55" s="958" t="s">
        <v>771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1039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774</v>
      </c>
      <c r="Q56" s="958" t="s">
        <v>774</v>
      </c>
      <c r="R56" s="958" t="s">
        <v>774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2162</v>
      </c>
      <c r="V56" s="844" t="s">
        <v>2162</v>
      </c>
      <c r="W56" s="844" t="s">
        <v>2162</v>
      </c>
      <c r="X56" s="844"/>
      <c r="Y56" s="1001"/>
      <c r="Z56" s="847" t="s">
        <v>776</v>
      </c>
      <c r="AA56" s="847" t="s">
        <v>776</v>
      </c>
      <c r="AB56" s="847" t="s">
        <v>776</v>
      </c>
      <c r="AC56" s="847" t="s">
        <v>776</v>
      </c>
      <c r="AD56" s="847"/>
    </row>
    <row customHeight="1" ht="27">
      <c r="A57" s="846"/>
      <c r="B57" s="900">
        <v>40</v>
      </c>
      <c r="C57" s="844" t="s">
        <v>1041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777</v>
      </c>
      <c r="Q57" s="958" t="s">
        <v>777</v>
      </c>
      <c r="R57" s="958" t="s">
        <v>777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2164</v>
      </c>
      <c r="V57" s="844" t="s">
        <v>2164</v>
      </c>
      <c r="W57" s="844" t="s">
        <v>2164</v>
      </c>
      <c r="X57" s="844"/>
      <c r="Y57" s="1001"/>
      <c r="Z57" s="847" t="s">
        <v>779</v>
      </c>
      <c r="AA57" s="847" t="s">
        <v>779</v>
      </c>
      <c r="AB57" s="847" t="s">
        <v>779</v>
      </c>
      <c r="AC57" s="847" t="s">
        <v>779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899</v>
      </c>
      <c r="P58" s="958" t="s">
        <v>813</v>
      </c>
      <c r="Q58" s="958" t="s">
        <v>813</v>
      </c>
      <c r="R58" s="958" t="s">
        <v>813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106</v>
      </c>
      <c r="Q59" s="958" t="s">
        <v>106</v>
      </c>
      <c r="R59" s="958" t="s">
        <v>106</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647</v>
      </c>
      <c r="U60" s="844" t="s">
        <v>647</v>
      </c>
      <c r="V60" s="844" t="s">
        <v>647</v>
      </c>
      <c r="W60" s="844" t="s">
        <v>647</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107</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143</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144</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145</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107</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143</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652</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684</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692</v>
      </c>
      <c r="U89" s="844" t="s">
        <v>692</v>
      </c>
      <c r="V89" s="844" t="s">
        <v>692</v>
      </c>
      <c r="W89" s="844" t="s">
        <v>692</v>
      </c>
      <c r="X89" s="844"/>
      <c r="Y89" s="1001"/>
      <c r="Z89" s="847"/>
      <c r="AA89" s="850"/>
      <c r="AB89" s="847"/>
      <c r="AC89" s="847"/>
      <c r="AD89" s="847"/>
    </row>
    <row customHeight="1" ht="27">
      <c r="A90" s="846"/>
      <c r="B90" s="900">
        <v>73</v>
      </c>
      <c r="C90" s="844" t="s">
        <v>2217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694</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147</v>
      </c>
      <c r="Q91" s="958" t="s">
        <v>147</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148</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1480</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1480</v>
      </c>
      <c r="P95" s="958"/>
      <c r="Q95" s="958"/>
      <c r="R95" s="958"/>
      <c r="S95" s="958"/>
      <c r="T95" s="844" t="s">
        <v>2226</v>
      </c>
      <c r="U95" s="844"/>
      <c r="V95" s="844"/>
      <c r="W95" s="844"/>
      <c r="X95" s="844"/>
      <c r="Y95" s="1001"/>
      <c r="Z95" s="847"/>
      <c r="AA95" s="850"/>
      <c r="AB95" s="847"/>
      <c r="AC95" s="847"/>
      <c r="AD95" s="847"/>
    </row>
    <row customHeight="1" ht="99">
      <c r="A96" s="846"/>
      <c r="B96" s="900">
        <v>79</v>
      </c>
      <c r="C96" s="844" t="s">
        <v>1165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1486</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1498</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1512</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1524</v>
      </c>
      <c r="P99" s="958"/>
      <c r="Q99" s="958"/>
      <c r="R99" s="958"/>
      <c r="S99" s="958"/>
      <c r="T99" s="844" t="s">
        <v>2235</v>
      </c>
      <c r="U99" s="844"/>
      <c r="V99" s="844"/>
      <c r="W99" s="844"/>
      <c r="X99" s="844"/>
      <c r="Y99" s="1001"/>
      <c r="Z99" s="847" t="s">
        <v>649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2236</v>
      </c>
      <c r="P100" s="958"/>
      <c r="Q100" s="958"/>
      <c r="R100" s="958"/>
      <c r="S100" s="958"/>
      <c r="T100" s="844" t="s">
        <v>2237</v>
      </c>
      <c r="U100" s="844"/>
      <c r="V100" s="844"/>
      <c r="W100" s="844"/>
      <c r="X100" s="844"/>
      <c r="Y100" s="1001"/>
      <c r="Z100" s="847" t="s">
        <v>649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2238</v>
      </c>
      <c r="P101" s="958"/>
      <c r="Q101" s="958"/>
      <c r="R101" s="958"/>
      <c r="S101" s="958"/>
      <c r="T101" s="844" t="s">
        <v>2239</v>
      </c>
      <c r="U101" s="844"/>
      <c r="V101" s="844"/>
      <c r="W101" s="844"/>
      <c r="X101" s="844"/>
      <c r="Y101" s="1001"/>
      <c r="Z101" s="847" t="s">
        <v>649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2240</v>
      </c>
      <c r="D148" s="844" t="s">
        <v>1580</v>
      </c>
      <c r="E148" s="844" t="s">
        <v>1680</v>
      </c>
      <c r="F148" s="844" t="s">
        <v>2241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B0B96-4897-A57A-A298-0.E558D5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446</v>
      </c>
      <c r="N15" s="302"/>
      <c r="O15" s="2275" t="s">
        <v>2245</v>
      </c>
      <c r="P15" s="2276"/>
      <c r="Q15" s="2276"/>
      <c r="R15" s="2276"/>
      <c r="S15" s="2276"/>
      <c r="T15" s="2276"/>
      <c r="U15" s="2277"/>
      <c r="V15" s="2278" t="s">
        <v>448</v>
      </c>
      <c r="W15" s="2281" t="s">
        <v>1162</v>
      </c>
      <c r="X15" s="2128"/>
      <c r="AD15" s="1156">
        <v>14</v>
      </c>
    </row>
    <row customHeight="1" ht="35.699999999999996">
      <c r="J16" s="377"/>
      <c r="K16" s="377"/>
      <c r="L16" s="2274"/>
      <c r="M16" s="2210"/>
      <c r="N16" s="1032"/>
      <c r="O16" s="2261" t="s">
        <v>451</v>
      </c>
      <c r="P16" s="2261" t="s">
        <v>452</v>
      </c>
      <c r="Q16" s="2263" t="s">
        <v>453</v>
      </c>
      <c r="R16" s="2264"/>
      <c r="S16" s="2263" t="s">
        <v>467</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462</v>
      </c>
      <c r="R17" s="1223" t="s">
        <v>463</v>
      </c>
      <c r="S17" s="1293" t="s">
        <v>464</v>
      </c>
      <c r="T17" s="2271" t="s">
        <v>465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414</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415</v>
      </c>
      <c r="N20" s="301"/>
      <c r="O20" s="2607" t="str">
        <f>INDEX(PT_DIFFERENTIATION_TER,MATCH(B19,PT_DIFFERENTIATION_TER_ID,0))</f>
        <v/>
      </c>
      <c r="P20" s="2607"/>
      <c r="Q20" s="2607"/>
      <c r="R20" s="2607"/>
      <c r="S20" s="2607"/>
      <c r="T20" s="2607"/>
      <c r="U20" s="2607"/>
      <c r="V20" s="2607"/>
      <c r="W20" s="2607"/>
      <c r="X20" s="1259" t="s">
        <v>416</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417</v>
      </c>
      <c r="N21" s="301"/>
      <c r="O21" s="2607" t="str">
        <f>INDEX(PT_DIFFERENTIATION_CS,MATCH(C19,PT_DIFFERENTIATION_CS_ID,0))</f>
        <v/>
      </c>
      <c r="P21" s="2607"/>
      <c r="Q21" s="2607"/>
      <c r="R21" s="2607"/>
      <c r="S21" s="2607"/>
      <c r="T21" s="2607"/>
      <c r="U21" s="2607"/>
      <c r="V21" s="2607"/>
      <c r="W21" s="2607"/>
      <c r="X21" s="1259" t="s">
        <v>418</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419</v>
      </c>
      <c r="N22" s="301"/>
      <c r="O22" s="2607" t="str">
        <f>INDEX(PT_DIFFERENTIATION_IST_TE,MATCH(D19,PT_DIFFERENTIATION_IST_TE_ID,0))</f>
        <v/>
      </c>
      <c r="P22" s="2607"/>
      <c r="Q22" s="2607"/>
      <c r="R22" s="2607"/>
      <c r="S22" s="2607"/>
      <c r="T22" s="2607"/>
      <c r="U22" s="2607"/>
      <c r="V22" s="2607"/>
      <c r="W22" s="2607"/>
      <c r="X22" s="1259" t="s">
        <v>420</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422</v>
      </c>
      <c r="N23" s="301"/>
      <c r="O23" s="2306"/>
      <c r="P23" s="2306"/>
      <c r="Q23" s="2306"/>
      <c r="R23" s="2306"/>
      <c r="S23" s="2306"/>
      <c r="T23" s="2306"/>
      <c r="U23" s="2306"/>
      <c r="V23" s="2306"/>
      <c r="W23" s="2306"/>
      <c r="X23" s="1259" t="s">
        <v>423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425</v>
      </c>
      <c r="N24" s="301"/>
      <c r="O24" s="2246"/>
      <c r="P24" s="2247"/>
      <c r="Q24" s="2247"/>
      <c r="R24" s="2247"/>
      <c r="S24" s="2247"/>
      <c r="T24" s="2247"/>
      <c r="U24" s="2247"/>
      <c r="V24" s="2247"/>
      <c r="W24" s="2248"/>
      <c r="X24" s="1259" t="s">
        <v>426</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428</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429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430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431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604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821</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D6BA4-DE5D-A84E-CC0C-0.2B575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3FC0E-EB39-4951-AD34-0.9054D5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0F8E7-123F-53E1-B157-0.B0C1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8A7F-2F5B-C436-03D5-0.4FAB03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3F99A-E554-428A-9F42-0.6F001C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E7D2-B2EE-3904-FB2E-0.29DCA193}" mc:Ignorable="x14ac xr xr2 xr3">
  <sheetPr>
    <tabColor theme="3" tint="0.6"/>
  </sheetPr>
  <dimension ref="A1:J62"/>
  <sheetViews>
    <sheetView topLeftCell="C3" showGridLines="0" zoomScale="90" workbookViewId="0" tabSelected="1">
      <selection activeCell="F51" sqref="F5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Республика Алтай</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299</v>
      </c>
      <c r="G12" s="475"/>
      <c r="H12" s="476"/>
      <c r="J12" s="456">
        <v>0</v>
      </c>
    </row>
    <row customHeight="1" ht="23.25">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300</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0411122728</v>
      </c>
      <c r="G14" s="1013" t="s">
        <v>303</v>
      </c>
      <c r="H14" s="476"/>
      <c r="J14" s="456">
        <v>0</v>
      </c>
    </row>
    <row customHeight="1" ht="22.5" hidden="1">
      <c r="A15" s="458"/>
      <c r="B15" s="503"/>
      <c r="C15" s="458"/>
      <c r="D15" s="1010" t="s">
        <v>304</v>
      </c>
      <c r="E15" s="1011" t="s">
        <v>305</v>
      </c>
      <c r="F15" s="1012" t="str">
        <f>IF(kpp="","",kpp)</f>
        <v>041101001</v>
      </c>
      <c r="G15" s="1013" t="s">
        <v>306</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307</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38574.64739583333</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308</v>
      </c>
      <c r="G18" s="475"/>
      <c r="H18" s="476"/>
      <c r="J18" s="456">
        <v>68</v>
      </c>
    </row>
    <row customHeight="1" ht="22.5" hidden="1">
      <c r="A19" s="2203" t="s">
        <v>309</v>
      </c>
      <c r="B19" s="503"/>
      <c r="C19" s="2214"/>
      <c r="D19" s="446" t="str">
        <f>A19</f>
        <v>5.1</v>
      </c>
      <c r="E19" s="443" t="s">
        <v>310</v>
      </c>
      <c r="F19" s="444" t="s">
        <v>299</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299</v>
      </c>
      <c r="G25" s="1009"/>
      <c r="J25" s="502">
        <v>0</v>
      </c>
    </row>
    <row s="502" customFormat="1" customHeight="1" ht="11.25" hidden="1">
      <c r="A26" s="458"/>
      <c r="B26" s="503"/>
      <c r="C26" s="503"/>
      <c r="D26" s="1007" t="s">
        <v>320</v>
      </c>
      <c r="E26" s="1008" t="s">
        <v>321</v>
      </c>
      <c r="F26" s="1014" t="s">
        <v>299</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299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t="s">
        <v>334</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t="s">
        <v>335</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t="s">
        <v>336</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t="s">
        <v>68</v>
      </c>
      <c r="G37" s="445" t="s">
        <v>337</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t="s">
        <v>68</v>
      </c>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t="s">
        <v>338</v>
      </c>
      <c r="F41" s="862" t="s">
        <v>339</v>
      </c>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341</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79</v>
      </c>
      <c r="G44" s="475" t="s">
        <v>342</v>
      </c>
      <c r="H44" s="476"/>
      <c r="J44" s="456">
        <v>22</v>
      </c>
    </row>
    <row customHeight="1" ht="23.25">
      <c r="A45" s="458"/>
      <c r="B45" s="503"/>
      <c r="C45" s="458"/>
      <c r="D45" s="441">
        <f>D44+1</f>
        <v>11</v>
      </c>
      <c r="E45" s="439" t="s">
        <v>343</v>
      </c>
      <c r="F45" s="444" t="s">
        <v>299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t="s">
        <v>344</v>
      </c>
      <c r="G46" s="438" t="s">
        <v>345</v>
      </c>
      <c r="H46" s="476"/>
      <c r="J46" s="456">
        <v>23</v>
      </c>
    </row>
    <row customHeight="1" ht="24">
      <c r="A47" s="2203"/>
      <c r="B47" s="503"/>
      <c r="C47" s="493"/>
      <c r="D47" s="441" t="str">
        <f>D45&amp;".2"</f>
        <v>11.2</v>
      </c>
      <c r="E47" s="443" t="s">
        <v>346</v>
      </c>
      <c r="F47" s="491" t="s">
        <v>347</v>
      </c>
      <c r="G47" s="438" t="s">
        <v>348</v>
      </c>
      <c r="H47" s="476"/>
      <c r="J47" s="456">
        <v>23</v>
      </c>
    </row>
    <row customHeight="1" ht="24">
      <c r="A48" s="2203"/>
      <c r="B48" s="503"/>
      <c r="C48" s="493"/>
      <c r="D48" s="441" t="str">
        <f>D45&amp;".3"</f>
        <v>11.3</v>
      </c>
      <c r="E48" s="443" t="s">
        <v>349</v>
      </c>
      <c r="F48" s="491" t="s">
        <v>350</v>
      </c>
      <c r="G48" s="438" t="s">
        <v>351</v>
      </c>
      <c r="H48" s="476"/>
      <c r="J48" s="456">
        <v>23</v>
      </c>
    </row>
    <row customHeight="1" ht="24">
      <c r="A49" s="2203"/>
      <c r="B49" s="503"/>
      <c r="C49" s="493"/>
      <c r="D49" s="441" t="str">
        <f>IF(TEMPLATE_SPHERE="TKO",D45&amp;".0",D45&amp;".4")</f>
        <v>11.4</v>
      </c>
      <c r="E49" s="437" t="s">
        <v>352</v>
      </c>
      <c r="F49" s="1686" t="s">
        <v>353</v>
      </c>
      <c r="G49" s="1763" t="s">
        <v>354</v>
      </c>
      <c r="H49" s="476"/>
      <c r="J49" s="456">
        <v>23</v>
      </c>
    </row>
    <row customHeight="1" ht="22.5">
      <c r="A50" s="1792"/>
      <c r="B50" s="458"/>
      <c r="C50" s="860" t="s">
        <v>355</v>
      </c>
      <c r="D50" s="441" t="s">
        <v>356</v>
      </c>
      <c r="E50" s="861" t="s">
        <v>357</v>
      </c>
      <c r="F50" s="1813" t="s">
        <v>358</v>
      </c>
      <c r="G50" s="1823"/>
      <c r="H50" s="476"/>
      <c r="I50" s="456"/>
      <c r="J50" s="456"/>
    </row>
    <row customHeight="1" ht="22.5">
      <c r="A51" s="1792"/>
      <c r="B51" s="458"/>
      <c r="C51" s="860" t="s">
        <v>355</v>
      </c>
      <c r="D51" s="441" t="s">
        <v>359</v>
      </c>
      <c r="E51" s="861" t="s">
        <v>360</v>
      </c>
      <c r="F51" s="1813" t="s">
        <v>361</v>
      </c>
      <c r="G51" s="1823"/>
      <c r="H51" s="476"/>
      <c r="I51" s="456"/>
      <c r="J51" s="456"/>
    </row>
    <row customHeight="1" ht="24">
      <c r="A52" s="458"/>
      <c r="B52" s="503"/>
      <c r="C52" s="458"/>
      <c r="D52" s="468"/>
      <c r="E52" s="416" t="s">
        <v>362</v>
      </c>
      <c r="F52" s="469"/>
      <c r="G52" s="1763" t="s">
        <v>363</v>
      </c>
      <c r="H52" s="477"/>
      <c r="J52" s="456">
        <v>23</v>
      </c>
    </row>
    <row customHeight="1" ht="24">
      <c r="A53" s="859"/>
      <c r="B53" s="503"/>
      <c r="C53" s="493"/>
      <c r="D53" s="441">
        <f>D45+1</f>
        <v>12</v>
      </c>
      <c r="E53" s="529" t="s">
        <v>364</v>
      </c>
      <c r="F53" s="491" t="s">
        <v>64</v>
      </c>
      <c r="G53"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3" s="476"/>
      <c r="J53" s="456">
        <v>23</v>
      </c>
    </row>
    <row customHeight="1" ht="11.549999999999999">
      <c r="A54" s="458"/>
      <c r="B54" s="503"/>
      <c r="C54" s="458"/>
      <c r="J54" s="456">
        <v>11</v>
      </c>
    </row>
    <row s="461" customFormat="1" customHeight="1" ht="31.5">
      <c r="A55" s="1688"/>
      <c r="B55" s="504"/>
      <c r="C55" s="2204"/>
      <c r="D55"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5" s="2207"/>
      <c r="F55" s="2207"/>
      <c r="G55" s="2207"/>
      <c r="H55" s="455"/>
      <c r="I55" s="455"/>
      <c r="J55" s="461">
        <v>30</v>
      </c>
    </row>
    <row s="461" customFormat="1" customHeight="1" ht="42">
      <c r="A56" s="458"/>
      <c r="B56" s="503"/>
      <c r="C56" s="2204"/>
      <c r="D56"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6" s="2207"/>
      <c r="F56" s="2207"/>
      <c r="G56" s="2207"/>
      <c r="J56" s="461">
        <v>40</v>
      </c>
    </row>
    <row customHeight="1" ht="11.549999999999999">
      <c r="D57" s="459"/>
      <c r="E57" s="460"/>
      <c r="F57" s="460"/>
      <c r="G57" s="460"/>
      <c r="J57" s="456">
        <v>11</v>
      </c>
    </row>
    <row customHeight="1" ht="28.5">
      <c r="D58" s="462"/>
      <c r="E58" s="459"/>
      <c r="F58" s="471"/>
      <c r="G58" s="471"/>
      <c r="J58" s="456">
        <v>27</v>
      </c>
    </row>
    <row customHeight="1" ht="11.549999999999999">
      <c r="D59" s="459"/>
      <c r="E59" s="459"/>
      <c r="F59" s="460"/>
      <c r="G59" s="460"/>
      <c r="J59" s="456">
        <v>11</v>
      </c>
    </row>
    <row customHeight="1" ht="40.949999999999996">
      <c r="D60" s="463"/>
      <c r="E60" s="472"/>
      <c r="F60" s="472"/>
      <c r="G60" s="472"/>
      <c r="J60" s="456">
        <v>39</v>
      </c>
    </row>
    <row customHeight="1" ht="28.5">
      <c r="D61" s="463"/>
      <c r="E61" s="472"/>
      <c r="F61" s="472"/>
      <c r="G61" s="472"/>
      <c r="J61" s="456">
        <v>27</v>
      </c>
    </row>
    <row customHeight="1" ht="11.25" hidden="1">
      <c r="A62" s="1687" t="s">
        <v>80</v>
      </c>
      <c r="B62" s="502">
        <v>0</v>
      </c>
      <c r="C62" s="456">
        <v>3</v>
      </c>
      <c r="D62" s="457">
        <v>6</v>
      </c>
      <c r="E62" s="456">
        <v>52</v>
      </c>
      <c r="F62" s="456">
        <v>48</v>
      </c>
      <c r="G62" s="456">
        <v>121</v>
      </c>
      <c r="H62" s="456">
        <v>8</v>
      </c>
      <c r="I62" s="456">
        <v>64</v>
      </c>
      <c r="J62" s="456">
        <v>11</v>
      </c>
    </row>
  </sheetData>
  <sheetProtection formatColumns="0" formatRows="0" sort="0" autoFilter="0" insertRows="0" insertColumns="1" deleteRows="0" deleteColumns="0"/>
  <mergeCells count="12">
    <mergeCell ref="D4:F4"/>
    <mergeCell ref="A47:A49"/>
    <mergeCell ref="C55:C56"/>
    <mergeCell ref="D8:F8"/>
    <mergeCell ref="D55:G55"/>
    <mergeCell ref="D56:G56"/>
    <mergeCell ref="E7:F7"/>
    <mergeCell ref="G8:G9"/>
    <mergeCell ref="D5:F5"/>
    <mergeCell ref="G39:G42"/>
    <mergeCell ref="A19:A23"/>
    <mergeCell ref="C19:C23"/>
  </mergeCells>
  <dataValidations count="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6:F49">
      <formula1>"a"</formula1>
    </dataValidation>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s>
  <hyperlinks>
    <hyperlink ref="F43" r:id="rId1" xr:uid="{241BB806-E36F-F2C2-6B88-0.7BFC8333}"/>
    <hyperlink ref="F44" r:id="rId2" xr:uid="{9B25E899-000A-C839-CCCC-0.1998F9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CB78B-2175-2161-E351-0.58E33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FB292-DCBA-C881-2F03-0.38839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4066B-B253-46D4-2F7F-0.9D7426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8D662-369C-CB77-77E7-0.44C61C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27</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2017</v>
      </c>
      <c r="D5" s="2626" t="s">
        <v>2254</v>
      </c>
      <c r="E5" s="837"/>
    </row>
    <row s="1851" customFormat="1" customHeight="1" ht="11.25">
      <c r="A6" s="2627"/>
      <c r="B6" s="767" t="s">
        <v>1682</v>
      </c>
      <c r="C6" s="754"/>
      <c r="D6" s="765"/>
      <c r="E6" s="837"/>
    </row>
    <row customHeight="1" ht="11.25">
      <c r="A7" s="2628"/>
      <c r="B7" s="767" t="s">
        <v>1689</v>
      </c>
      <c r="C7" s="754"/>
      <c r="D7" s="765"/>
      <c r="E7" s="837"/>
    </row>
    <row customHeight="1" ht="11.25">
      <c r="A8" s="757"/>
      <c r="B8" s="767" t="s">
        <v>1685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65E6D-9BFB-7415-9BF5-0.59C2B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3C58A-D7C2-587F-B601-0.A1C77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7A7BA-3DD7-2105-694B-0.A23B9613}"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v>
      </c>
      <c r="H2" s="1851" t="s">
        <v>22</v>
      </c>
      <c r="I2" s="1851" t="s">
        <v>825</v>
      </c>
    </row>
    <row customHeight="1" ht="11.25">
      <c r="A3" s="1851" t="s">
        <v>2264</v>
      </c>
      <c r="B3" s="1851" t="s">
        <v>16</v>
      </c>
      <c r="C3" s="1851" t="s">
        <v>2269</v>
      </c>
      <c r="D3" s="1851" t="s">
        <v>2270</v>
      </c>
      <c r="E3" s="1851" t="s">
        <v>2271</v>
      </c>
      <c r="F3" s="1851" t="s">
        <v>2272</v>
      </c>
      <c r="G3" s="1851" t="s">
        <v>22</v>
      </c>
      <c r="H3" s="1851" t="s">
        <v>22</v>
      </c>
      <c r="I3" s="1851" t="s">
        <v>825</v>
      </c>
    </row>
    <row customHeight="1" ht="11.25">
      <c r="A4" s="1851" t="s">
        <v>2264</v>
      </c>
      <c r="B4" s="1851" t="s">
        <v>16</v>
      </c>
      <c r="C4" s="1851" t="s">
        <v>2273</v>
      </c>
      <c r="D4" s="1851" t="s">
        <v>2274</v>
      </c>
      <c r="E4" s="1851" t="s">
        <v>2275</v>
      </c>
      <c r="F4" s="1851" t="s">
        <v>50</v>
      </c>
      <c r="G4" s="1851" t="s">
        <v>2276</v>
      </c>
      <c r="H4" s="1851" t="s">
        <v>22</v>
      </c>
      <c r="I4" s="1851" t="s">
        <v>825</v>
      </c>
    </row>
    <row customHeight="1" ht="11.25">
      <c r="A5" s="1851" t="s">
        <v>2264</v>
      </c>
      <c r="B5" s="1851" t="s">
        <v>16</v>
      </c>
      <c r="C5" s="1851" t="s">
        <v>22</v>
      </c>
      <c r="D5" s="1851" t="s">
        <v>2277</v>
      </c>
      <c r="E5" s="1851" t="s">
        <v>2278</v>
      </c>
      <c r="F5" s="1851" t="s">
        <v>50</v>
      </c>
      <c r="G5" s="1851" t="s">
        <v>22</v>
      </c>
      <c r="H5" s="1851" t="s">
        <v>22</v>
      </c>
      <c r="I5" s="1851" t="s">
        <v>825</v>
      </c>
    </row>
    <row customHeight="1" ht="11.25">
      <c r="A6" s="1851" t="s">
        <v>2264</v>
      </c>
      <c r="B6" s="1851" t="s">
        <v>16</v>
      </c>
      <c r="C6" s="1851" t="s">
        <v>2279</v>
      </c>
      <c r="D6" s="1851" t="s">
        <v>2280</v>
      </c>
      <c r="E6" s="1851" t="s">
        <v>2281</v>
      </c>
      <c r="F6" s="1851" t="s">
        <v>2282</v>
      </c>
      <c r="G6" s="1851" t="s">
        <v>2283</v>
      </c>
      <c r="H6" s="1851" t="s">
        <v>22</v>
      </c>
      <c r="I6" s="1851" t="s">
        <v>825</v>
      </c>
    </row>
    <row customHeight="1" ht="11.25">
      <c r="A7" s="1851" t="s">
        <v>2264</v>
      </c>
      <c r="B7" s="1851" t="s">
        <v>16</v>
      </c>
      <c r="C7" s="1851" t="s">
        <v>2284</v>
      </c>
      <c r="D7" s="1851" t="s">
        <v>2285</v>
      </c>
      <c r="E7" s="1851" t="s">
        <v>2286</v>
      </c>
      <c r="F7" s="1851" t="s">
        <v>50</v>
      </c>
      <c r="G7" s="1851" t="s">
        <v>2287</v>
      </c>
      <c r="H7" s="1851" t="s">
        <v>22</v>
      </c>
      <c r="I7" s="1851" t="s">
        <v>825</v>
      </c>
    </row>
    <row customHeight="1" ht="11.25">
      <c r="A8" s="1851" t="s">
        <v>2264</v>
      </c>
      <c r="B8" s="1851" t="s">
        <v>16</v>
      </c>
      <c r="C8" s="1851" t="s">
        <v>2288</v>
      </c>
      <c r="D8" s="1851" t="s">
        <v>2289</v>
      </c>
      <c r="E8" s="1851" t="s">
        <v>2290</v>
      </c>
      <c r="F8" s="1851" t="s">
        <v>2282</v>
      </c>
      <c r="G8" s="1851" t="s">
        <v>2291</v>
      </c>
      <c r="H8" s="1851" t="s">
        <v>22</v>
      </c>
      <c r="I8" s="1851" t="s">
        <v>825</v>
      </c>
    </row>
    <row customHeight="1" ht="11.25">
      <c r="A9" s="1851" t="s">
        <v>2264</v>
      </c>
      <c r="B9" s="1851" t="s">
        <v>16</v>
      </c>
      <c r="C9" s="1851" t="s">
        <v>22</v>
      </c>
      <c r="D9" s="1851" t="s">
        <v>2292</v>
      </c>
      <c r="E9" s="1851" t="s">
        <v>2293</v>
      </c>
      <c r="F9" s="1851" t="s">
        <v>50</v>
      </c>
      <c r="G9" s="1851" t="s">
        <v>22</v>
      </c>
      <c r="H9" s="1851" t="s">
        <v>22</v>
      </c>
      <c r="I9" s="1851" t="s">
        <v>825</v>
      </c>
    </row>
    <row customHeight="1" ht="11.25">
      <c r="A10" s="1851" t="s">
        <v>2264</v>
      </c>
      <c r="B10" s="1851" t="s">
        <v>16</v>
      </c>
      <c r="C10" s="1851" t="s">
        <v>2294</v>
      </c>
      <c r="D10" s="1851" t="s">
        <v>2295</v>
      </c>
      <c r="E10" s="1851" t="s">
        <v>2296</v>
      </c>
      <c r="F10" s="1851" t="s">
        <v>2282</v>
      </c>
      <c r="G10" s="1851" t="s">
        <v>22</v>
      </c>
      <c r="H10" s="1851" t="s">
        <v>22</v>
      </c>
      <c r="I10" s="1851" t="s">
        <v>825</v>
      </c>
    </row>
    <row customHeight="1" ht="11.25">
      <c r="A11" s="1851" t="s">
        <v>2264</v>
      </c>
      <c r="B11" s="1851" t="s">
        <v>16</v>
      </c>
      <c r="C11" s="1851" t="s">
        <v>2297</v>
      </c>
      <c r="D11" s="1851" t="s">
        <v>2298</v>
      </c>
      <c r="E11" s="1851" t="s">
        <v>2299</v>
      </c>
      <c r="F11" s="1851" t="s">
        <v>2282</v>
      </c>
      <c r="G11" s="1851" t="s">
        <v>2300</v>
      </c>
      <c r="H11" s="1851" t="s">
        <v>22</v>
      </c>
      <c r="I11" s="1851" t="s">
        <v>825</v>
      </c>
    </row>
    <row customHeight="1" ht="11.25">
      <c r="A12" s="1851" t="s">
        <v>2264</v>
      </c>
      <c r="B12" s="1851" t="s">
        <v>16</v>
      </c>
      <c r="C12" s="1851" t="s">
        <v>2301</v>
      </c>
      <c r="D12" s="1851" t="s">
        <v>2302</v>
      </c>
      <c r="E12" s="1851" t="s">
        <v>2303</v>
      </c>
      <c r="F12" s="1851" t="s">
        <v>50</v>
      </c>
      <c r="G12" s="1851" t="s">
        <v>2304</v>
      </c>
      <c r="H12" s="1851" t="s">
        <v>22</v>
      </c>
      <c r="I12" s="1851" t="s">
        <v>825</v>
      </c>
    </row>
    <row customHeight="1" ht="11.25">
      <c r="A13" s="1851" t="s">
        <v>2264</v>
      </c>
      <c r="B13" s="1851" t="s">
        <v>16</v>
      </c>
      <c r="C13" s="1851" t="s">
        <v>2305</v>
      </c>
      <c r="D13" s="1851" t="s">
        <v>2306</v>
      </c>
      <c r="E13" s="1851" t="s">
        <v>2307</v>
      </c>
      <c r="F13" s="1851" t="s">
        <v>2308</v>
      </c>
      <c r="G13" s="1851" t="s">
        <v>2309</v>
      </c>
      <c r="H13" s="1851" t="s">
        <v>22</v>
      </c>
      <c r="I13" s="1851" t="s">
        <v>825</v>
      </c>
    </row>
    <row customHeight="1" ht="11.25">
      <c r="A14" s="1851" t="s">
        <v>2264</v>
      </c>
      <c r="B14" s="1851" t="s">
        <v>16</v>
      </c>
      <c r="C14" s="1851" t="s">
        <v>2310</v>
      </c>
      <c r="D14" s="1851" t="s">
        <v>2311</v>
      </c>
      <c r="E14" s="1851" t="s">
        <v>2312</v>
      </c>
      <c r="F14" s="1851" t="s">
        <v>2282</v>
      </c>
      <c r="G14" s="1851" t="s">
        <v>2313</v>
      </c>
      <c r="H14" s="1851" t="s">
        <v>22</v>
      </c>
      <c r="I14" s="1851" t="s">
        <v>825</v>
      </c>
    </row>
    <row customHeight="1" ht="11.25">
      <c r="A15" s="1851" t="s">
        <v>2264</v>
      </c>
      <c r="B15" s="1851" t="s">
        <v>16</v>
      </c>
      <c r="C15" s="1851" t="s">
        <v>2314</v>
      </c>
      <c r="D15" s="1851" t="s">
        <v>2315</v>
      </c>
      <c r="E15" s="1851" t="s">
        <v>2316</v>
      </c>
      <c r="F15" s="1851" t="s">
        <v>2282</v>
      </c>
      <c r="G15" s="1851" t="s">
        <v>22</v>
      </c>
      <c r="H15" s="1851" t="s">
        <v>22</v>
      </c>
      <c r="I15" s="1851" t="s">
        <v>825</v>
      </c>
    </row>
    <row customHeight="1" ht="11.25">
      <c r="A16" s="1851" t="s">
        <v>2264</v>
      </c>
      <c r="B16" s="1851" t="s">
        <v>16</v>
      </c>
      <c r="C16" s="1851" t="s">
        <v>2317</v>
      </c>
      <c r="D16" s="1851" t="s">
        <v>2318</v>
      </c>
      <c r="E16" s="1851" t="s">
        <v>2319</v>
      </c>
      <c r="F16" s="1851" t="s">
        <v>2320</v>
      </c>
      <c r="G16" s="1851" t="s">
        <v>22</v>
      </c>
      <c r="H16" s="1851" t="s">
        <v>22</v>
      </c>
      <c r="I16" s="1851" t="s">
        <v>825</v>
      </c>
    </row>
    <row customHeight="1" ht="11.25">
      <c r="A17" s="1851" t="s">
        <v>2264</v>
      </c>
      <c r="B17" s="1851" t="s">
        <v>16</v>
      </c>
      <c r="C17" s="1851" t="s">
        <v>2321</v>
      </c>
      <c r="D17" s="1851" t="s">
        <v>2322</v>
      </c>
      <c r="E17" s="1851" t="s">
        <v>2323</v>
      </c>
      <c r="F17" s="1851" t="s">
        <v>2282</v>
      </c>
      <c r="G17" s="1851" t="s">
        <v>2324</v>
      </c>
      <c r="H17" s="1851" t="s">
        <v>2291</v>
      </c>
      <c r="I17" s="1851" t="s">
        <v>825</v>
      </c>
    </row>
    <row customHeight="1" ht="11.25">
      <c r="A18" s="1851" t="s">
        <v>2264</v>
      </c>
      <c r="B18" s="1851" t="s">
        <v>16</v>
      </c>
      <c r="C18" s="1851" t="s">
        <v>2325</v>
      </c>
      <c r="D18" s="1851" t="s">
        <v>2326</v>
      </c>
      <c r="E18" s="1851" t="s">
        <v>2327</v>
      </c>
      <c r="F18" s="1851" t="s">
        <v>2282</v>
      </c>
      <c r="G18" s="1851" t="s">
        <v>2328</v>
      </c>
      <c r="H18" s="1851" t="s">
        <v>22</v>
      </c>
      <c r="I18" s="1851" t="s">
        <v>825</v>
      </c>
    </row>
    <row customHeight="1" ht="11.25">
      <c r="A19" s="1851" t="s">
        <v>2264</v>
      </c>
      <c r="B19" s="1851" t="s">
        <v>16</v>
      </c>
      <c r="C19" s="1851" t="s">
        <v>2329</v>
      </c>
      <c r="D19" s="1851" t="s">
        <v>2330</v>
      </c>
      <c r="E19" s="1851" t="s">
        <v>2331</v>
      </c>
      <c r="F19" s="1851" t="s">
        <v>2282</v>
      </c>
      <c r="G19" s="1851" t="s">
        <v>2332</v>
      </c>
      <c r="H19" s="1851" t="s">
        <v>22</v>
      </c>
      <c r="I19" s="1851" t="s">
        <v>825</v>
      </c>
    </row>
    <row customHeight="1" ht="11.25">
      <c r="A20" s="1851" t="s">
        <v>2264</v>
      </c>
      <c r="B20" s="1851" t="s">
        <v>16</v>
      </c>
      <c r="C20" s="1851" t="s">
        <v>2333</v>
      </c>
      <c r="D20" s="1851" t="s">
        <v>2334</v>
      </c>
      <c r="E20" s="1851" t="s">
        <v>2335</v>
      </c>
      <c r="F20" s="1851" t="s">
        <v>2308</v>
      </c>
      <c r="G20" s="1851" t="s">
        <v>22</v>
      </c>
      <c r="H20" s="1851" t="s">
        <v>22</v>
      </c>
      <c r="I20" s="1851" t="s">
        <v>825</v>
      </c>
    </row>
    <row customHeight="1" ht="11.25">
      <c r="A21" s="1851" t="s">
        <v>2264</v>
      </c>
      <c r="B21" s="1851" t="s">
        <v>16</v>
      </c>
      <c r="C21" s="1851" t="s">
        <v>2336</v>
      </c>
      <c r="D21" s="1851" t="s">
        <v>2337</v>
      </c>
      <c r="E21" s="1851" t="s">
        <v>2338</v>
      </c>
      <c r="F21" s="1851" t="s">
        <v>2282</v>
      </c>
      <c r="G21" s="1851" t="s">
        <v>2339</v>
      </c>
      <c r="H21" s="1851" t="s">
        <v>22</v>
      </c>
      <c r="I21" s="1851" t="s">
        <v>825</v>
      </c>
    </row>
    <row customHeight="1" ht="11.25">
      <c r="A22" s="1851" t="s">
        <v>2264</v>
      </c>
      <c r="B22" s="1851" t="s">
        <v>16</v>
      </c>
      <c r="C22" s="1851" t="s">
        <v>2340</v>
      </c>
      <c r="D22" s="1851" t="s">
        <v>2341</v>
      </c>
      <c r="E22" s="1851" t="s">
        <v>2342</v>
      </c>
      <c r="F22" s="1851" t="s">
        <v>50</v>
      </c>
      <c r="G22" s="1851" t="s">
        <v>22</v>
      </c>
      <c r="H22" s="1851" t="s">
        <v>22</v>
      </c>
      <c r="I22" s="1851" t="s">
        <v>825</v>
      </c>
    </row>
    <row customHeight="1" ht="11.25">
      <c r="A23" s="1851" t="s">
        <v>2264</v>
      </c>
      <c r="B23" s="1851" t="s">
        <v>16</v>
      </c>
      <c r="C23" s="1851" t="s">
        <v>2343</v>
      </c>
      <c r="D23" s="1851" t="s">
        <v>2344</v>
      </c>
      <c r="E23" s="1851" t="s">
        <v>2345</v>
      </c>
      <c r="F23" s="1851" t="s">
        <v>50</v>
      </c>
      <c r="G23" s="1851" t="s">
        <v>2346</v>
      </c>
      <c r="H23" s="1851" t="s">
        <v>22</v>
      </c>
      <c r="I23" s="1851" t="s">
        <v>825</v>
      </c>
    </row>
    <row customHeight="1" ht="11.25">
      <c r="A24" s="1851" t="s">
        <v>2264</v>
      </c>
      <c r="B24" s="1851" t="s">
        <v>16</v>
      </c>
      <c r="C24" s="1851" t="s">
        <v>2347</v>
      </c>
      <c r="D24" s="1851" t="s">
        <v>2348</v>
      </c>
      <c r="E24" s="1851" t="s">
        <v>2349</v>
      </c>
      <c r="F24" s="1851" t="s">
        <v>2268</v>
      </c>
      <c r="G24" s="1851" t="s">
        <v>2350</v>
      </c>
      <c r="H24" s="1851" t="s">
        <v>22</v>
      </c>
      <c r="I24" s="1851" t="s">
        <v>825</v>
      </c>
    </row>
    <row customHeight="1" ht="11.25">
      <c r="A25" s="1851" t="s">
        <v>2264</v>
      </c>
      <c r="B25" s="1851" t="s">
        <v>16</v>
      </c>
      <c r="C25" s="1851" t="s">
        <v>2351</v>
      </c>
      <c r="D25" s="1851" t="s">
        <v>2352</v>
      </c>
      <c r="E25" s="1851" t="s">
        <v>2353</v>
      </c>
      <c r="F25" s="1851" t="s">
        <v>2282</v>
      </c>
      <c r="G25" s="1851" t="s">
        <v>2354</v>
      </c>
      <c r="H25" s="1851" t="s">
        <v>22</v>
      </c>
      <c r="I25" s="1851" t="s">
        <v>825</v>
      </c>
    </row>
    <row customHeight="1" ht="11.25">
      <c r="A26" s="1851" t="s">
        <v>2264</v>
      </c>
      <c r="B26" s="1851" t="s">
        <v>16</v>
      </c>
      <c r="C26" s="1851" t="s">
        <v>2355</v>
      </c>
      <c r="D26" s="1851" t="s">
        <v>2356</v>
      </c>
      <c r="E26" s="1851" t="s">
        <v>2357</v>
      </c>
      <c r="F26" s="1851" t="s">
        <v>50</v>
      </c>
      <c r="G26" s="1851" t="s">
        <v>2358</v>
      </c>
      <c r="H26" s="1851" t="s">
        <v>22</v>
      </c>
      <c r="I26" s="1851" t="s">
        <v>825</v>
      </c>
    </row>
    <row customHeight="1" ht="11.25">
      <c r="A27" s="1851" t="s">
        <v>2264</v>
      </c>
      <c r="B27" s="1851" t="s">
        <v>16</v>
      </c>
      <c r="C27" s="1851" t="s">
        <v>2359</v>
      </c>
      <c r="D27" s="1851" t="s">
        <v>2360</v>
      </c>
      <c r="E27" s="1851" t="s">
        <v>2361</v>
      </c>
      <c r="F27" s="1851" t="s">
        <v>50</v>
      </c>
      <c r="G27" s="1851" t="s">
        <v>22</v>
      </c>
      <c r="H27" s="1851" t="s">
        <v>22</v>
      </c>
      <c r="I27" s="1851" t="s">
        <v>825</v>
      </c>
    </row>
    <row customHeight="1" ht="11.25">
      <c r="A28" s="1851" t="s">
        <v>2264</v>
      </c>
      <c r="B28" s="1851" t="s">
        <v>16</v>
      </c>
      <c r="C28" s="1851" t="s">
        <v>2362</v>
      </c>
      <c r="D28" s="1851" t="s">
        <v>2363</v>
      </c>
      <c r="E28" s="1851" t="s">
        <v>2364</v>
      </c>
      <c r="F28" s="1851" t="s">
        <v>2365</v>
      </c>
      <c r="G28" s="1851" t="s">
        <v>2366</v>
      </c>
      <c r="H28" s="1851" t="s">
        <v>22</v>
      </c>
      <c r="I28" s="1851" t="s">
        <v>825</v>
      </c>
    </row>
    <row customHeight="1" ht="11.25">
      <c r="A29" s="1851" t="s">
        <v>2264</v>
      </c>
      <c r="B29" s="1851" t="s">
        <v>16</v>
      </c>
      <c r="C29" s="1851" t="s">
        <v>2367</v>
      </c>
      <c r="D29" s="1851" t="s">
        <v>2368</v>
      </c>
      <c r="E29" s="1851" t="s">
        <v>2369</v>
      </c>
      <c r="F29" s="1851" t="s">
        <v>50</v>
      </c>
      <c r="G29" s="1851" t="s">
        <v>22</v>
      </c>
      <c r="H29" s="1851" t="s">
        <v>22</v>
      </c>
      <c r="I29" s="1851" t="s">
        <v>825</v>
      </c>
    </row>
    <row customHeight="1" ht="11.25">
      <c r="A30" s="1851" t="s">
        <v>2264</v>
      </c>
      <c r="B30" s="1851" t="s">
        <v>16</v>
      </c>
      <c r="C30" s="1851" t="s">
        <v>2370</v>
      </c>
      <c r="D30" s="1851" t="s">
        <v>2371</v>
      </c>
      <c r="E30" s="1851" t="s">
        <v>2372</v>
      </c>
      <c r="F30" s="1851" t="s">
        <v>2282</v>
      </c>
      <c r="G30" s="1851" t="s">
        <v>2373</v>
      </c>
      <c r="H30" s="1851" t="s">
        <v>22</v>
      </c>
      <c r="I30" s="1851" t="s">
        <v>825</v>
      </c>
    </row>
    <row customHeight="1" ht="11.25">
      <c r="A31" s="1851" t="s">
        <v>2264</v>
      </c>
      <c r="B31" s="1851" t="s">
        <v>16</v>
      </c>
      <c r="C31" s="1851" t="s">
        <v>2374</v>
      </c>
      <c r="D31" s="1851" t="s">
        <v>2375</v>
      </c>
      <c r="E31" s="1851" t="s">
        <v>2376</v>
      </c>
      <c r="F31" s="1851" t="s">
        <v>50</v>
      </c>
      <c r="G31" s="1851" t="s">
        <v>22</v>
      </c>
      <c r="H31" s="1851" t="s">
        <v>22</v>
      </c>
      <c r="I31" s="1851" t="s">
        <v>825</v>
      </c>
    </row>
    <row customHeight="1" ht="11.25">
      <c r="A32" s="1851" t="s">
        <v>2264</v>
      </c>
      <c r="B32" s="1851" t="s">
        <v>16</v>
      </c>
      <c r="C32" s="1851" t="s">
        <v>2377</v>
      </c>
      <c r="D32" s="1851" t="s">
        <v>2378</v>
      </c>
      <c r="E32" s="1851" t="s">
        <v>2379</v>
      </c>
      <c r="F32" s="1851" t="s">
        <v>50</v>
      </c>
      <c r="G32" s="1851" t="s">
        <v>2380</v>
      </c>
      <c r="H32" s="1851" t="s">
        <v>22</v>
      </c>
      <c r="I32" s="1851" t="s">
        <v>825</v>
      </c>
    </row>
    <row customHeight="1" ht="11.25">
      <c r="A33" s="1851" t="s">
        <v>2264</v>
      </c>
      <c r="B33" s="1851" t="s">
        <v>16</v>
      </c>
      <c r="C33" s="1851" t="s">
        <v>2381</v>
      </c>
      <c r="D33" s="1851" t="s">
        <v>2382</v>
      </c>
      <c r="E33" s="1851" t="s">
        <v>2383</v>
      </c>
      <c r="F33" s="1851" t="s">
        <v>2282</v>
      </c>
      <c r="G33" s="1851" t="s">
        <v>2384</v>
      </c>
      <c r="H33" s="1851" t="s">
        <v>22</v>
      </c>
      <c r="I33" s="1851" t="s">
        <v>825</v>
      </c>
    </row>
    <row customHeight="1" ht="11.25">
      <c r="A34" s="1851" t="s">
        <v>2264</v>
      </c>
      <c r="B34" s="1851" t="s">
        <v>16</v>
      </c>
      <c r="C34" s="1851" t="s">
        <v>2385</v>
      </c>
      <c r="D34" s="1851" t="s">
        <v>2386</v>
      </c>
      <c r="E34" s="1851" t="s">
        <v>2387</v>
      </c>
      <c r="F34" s="1851" t="s">
        <v>2282</v>
      </c>
      <c r="G34" s="1851" t="s">
        <v>2388</v>
      </c>
      <c r="H34" s="1851" t="s">
        <v>22</v>
      </c>
      <c r="I34" s="1851" t="s">
        <v>825</v>
      </c>
    </row>
    <row customHeight="1" ht="11.25">
      <c r="A35" s="1851" t="s">
        <v>2264</v>
      </c>
      <c r="B35" s="1851" t="s">
        <v>16</v>
      </c>
      <c r="C35" s="1851" t="s">
        <v>2389</v>
      </c>
      <c r="D35" s="1851" t="s">
        <v>2390</v>
      </c>
      <c r="E35" s="1851" t="s">
        <v>2391</v>
      </c>
      <c r="F35" s="1851" t="s">
        <v>50</v>
      </c>
      <c r="G35" s="1851" t="s">
        <v>2392</v>
      </c>
      <c r="H35" s="1851" t="s">
        <v>22</v>
      </c>
      <c r="I35" s="1851" t="s">
        <v>825</v>
      </c>
    </row>
    <row customHeight="1" ht="11.25">
      <c r="A36" s="1851" t="s">
        <v>2264</v>
      </c>
      <c r="B36" s="1851" t="s">
        <v>16</v>
      </c>
      <c r="C36" s="1851" t="s">
        <v>2393</v>
      </c>
      <c r="D36" s="1851" t="s">
        <v>2394</v>
      </c>
      <c r="E36" s="1851" t="s">
        <v>2395</v>
      </c>
      <c r="F36" s="1851" t="s">
        <v>50</v>
      </c>
      <c r="G36" s="1851" t="s">
        <v>22</v>
      </c>
      <c r="H36" s="1851" t="s">
        <v>22</v>
      </c>
      <c r="I36" s="1851" t="s">
        <v>825</v>
      </c>
    </row>
    <row customHeight="1" ht="11.25">
      <c r="A37" s="1851" t="s">
        <v>2264</v>
      </c>
      <c r="B37" s="1851" t="s">
        <v>16</v>
      </c>
      <c r="C37" s="1851" t="s">
        <v>2396</v>
      </c>
      <c r="D37" s="1851" t="s">
        <v>2397</v>
      </c>
      <c r="E37" s="1851" t="s">
        <v>2398</v>
      </c>
      <c r="F37" s="1851" t="s">
        <v>50</v>
      </c>
      <c r="G37" s="1851" t="s">
        <v>2399</v>
      </c>
      <c r="H37" s="1851" t="s">
        <v>22</v>
      </c>
      <c r="I37" s="1851" t="s">
        <v>825</v>
      </c>
    </row>
    <row customHeight="1" ht="11.25">
      <c r="A38" s="1851" t="s">
        <v>2264</v>
      </c>
      <c r="B38" s="1851" t="s">
        <v>16</v>
      </c>
      <c r="C38" s="1851" t="s">
        <v>2400</v>
      </c>
      <c r="D38" s="1851" t="s">
        <v>2401</v>
      </c>
      <c r="E38" s="1851" t="s">
        <v>2402</v>
      </c>
      <c r="F38" s="1851" t="s">
        <v>50</v>
      </c>
      <c r="G38" s="1851" t="s">
        <v>22</v>
      </c>
      <c r="H38" s="1851" t="s">
        <v>22</v>
      </c>
      <c r="I38" s="1851" t="s">
        <v>825</v>
      </c>
    </row>
    <row customHeight="1" ht="11.25">
      <c r="A39" s="1851" t="s">
        <v>2264</v>
      </c>
      <c r="B39" s="1851" t="s">
        <v>16</v>
      </c>
      <c r="C39" s="1851" t="s">
        <v>2273</v>
      </c>
      <c r="D39" s="1851" t="s">
        <v>2274</v>
      </c>
      <c r="E39" s="1851" t="s">
        <v>2275</v>
      </c>
      <c r="F39" s="1851" t="s">
        <v>50</v>
      </c>
      <c r="G39" s="1851" t="s">
        <v>2276</v>
      </c>
      <c r="H39" s="1851" t="s">
        <v>22</v>
      </c>
      <c r="I39" s="1851" t="s">
        <v>911</v>
      </c>
    </row>
    <row customHeight="1" ht="11.25">
      <c r="A40" s="1851" t="s">
        <v>2264</v>
      </c>
      <c r="B40" s="1851" t="s">
        <v>16</v>
      </c>
      <c r="C40" s="1851" t="s">
        <v>22</v>
      </c>
      <c r="D40" s="1851" t="s">
        <v>2277</v>
      </c>
      <c r="E40" s="1851" t="s">
        <v>2278</v>
      </c>
      <c r="F40" s="1851" t="s">
        <v>50</v>
      </c>
      <c r="G40" s="1851" t="s">
        <v>22</v>
      </c>
      <c r="H40" s="1851" t="s">
        <v>22</v>
      </c>
      <c r="I40" s="1851" t="s">
        <v>911</v>
      </c>
    </row>
    <row customHeight="1" ht="11.25">
      <c r="A41" s="1851" t="s">
        <v>2264</v>
      </c>
      <c r="B41" s="1851" t="s">
        <v>16</v>
      </c>
      <c r="C41" s="1851" t="s">
        <v>22</v>
      </c>
      <c r="D41" s="1851" t="s">
        <v>2292</v>
      </c>
      <c r="E41" s="1851" t="s">
        <v>2293</v>
      </c>
      <c r="F41" s="1851" t="s">
        <v>50</v>
      </c>
      <c r="G41" s="1851" t="s">
        <v>22</v>
      </c>
      <c r="H41" s="1851" t="s">
        <v>22</v>
      </c>
      <c r="I41" s="1851" t="s">
        <v>911</v>
      </c>
    </row>
    <row customHeight="1" ht="11.25">
      <c r="A42" s="1851" t="s">
        <v>2264</v>
      </c>
      <c r="B42" s="1851" t="s">
        <v>16</v>
      </c>
      <c r="C42" s="1851" t="s">
        <v>2340</v>
      </c>
      <c r="D42" s="1851" t="s">
        <v>2341</v>
      </c>
      <c r="E42" s="1851" t="s">
        <v>2342</v>
      </c>
      <c r="F42" s="1851" t="s">
        <v>50</v>
      </c>
      <c r="G42" s="1851" t="s">
        <v>22</v>
      </c>
      <c r="H42" s="1851" t="s">
        <v>22</v>
      </c>
      <c r="I42" s="1851" t="s">
        <v>911</v>
      </c>
    </row>
    <row customHeight="1" ht="11.25">
      <c r="A43" s="1851" t="s">
        <v>2264</v>
      </c>
      <c r="B43" s="1851" t="s">
        <v>16</v>
      </c>
      <c r="C43" s="1851" t="s">
        <v>2351</v>
      </c>
      <c r="D43" s="1851" t="s">
        <v>2352</v>
      </c>
      <c r="E43" s="1851" t="s">
        <v>2353</v>
      </c>
      <c r="F43" s="1851" t="s">
        <v>2282</v>
      </c>
      <c r="G43" s="1851" t="s">
        <v>2354</v>
      </c>
      <c r="H43" s="1851" t="s">
        <v>22</v>
      </c>
      <c r="I43" s="1851" t="s">
        <v>911</v>
      </c>
    </row>
    <row customHeight="1" ht="11.25">
      <c r="A44" s="1851" t="s">
        <v>2264</v>
      </c>
      <c r="B44" s="1851" t="s">
        <v>16</v>
      </c>
      <c r="C44" s="1851" t="s">
        <v>2367</v>
      </c>
      <c r="D44" s="1851" t="s">
        <v>2368</v>
      </c>
      <c r="E44" s="1851" t="s">
        <v>2369</v>
      </c>
      <c r="F44" s="1851" t="s">
        <v>50</v>
      </c>
      <c r="G44" s="1851" t="s">
        <v>22</v>
      </c>
      <c r="H44" s="1851" t="s">
        <v>22</v>
      </c>
      <c r="I44" s="1851" t="s">
        <v>911</v>
      </c>
    </row>
    <row customHeight="1" ht="11.25">
      <c r="A45" s="1851" t="s">
        <v>2264</v>
      </c>
      <c r="B45" s="1851" t="s">
        <v>16</v>
      </c>
      <c r="C45" s="1851" t="s">
        <v>2374</v>
      </c>
      <c r="D45" s="1851" t="s">
        <v>2375</v>
      </c>
      <c r="E45" s="1851" t="s">
        <v>2376</v>
      </c>
      <c r="F45" s="1851" t="s">
        <v>50</v>
      </c>
      <c r="G45" s="1851" t="s">
        <v>22</v>
      </c>
      <c r="H45" s="1851" t="s">
        <v>22</v>
      </c>
      <c r="I45" s="1851" t="s">
        <v>911</v>
      </c>
    </row>
    <row customHeight="1" ht="11.25">
      <c r="A46" s="1851" t="s">
        <v>2264</v>
      </c>
      <c r="B46" s="1851" t="s">
        <v>16</v>
      </c>
      <c r="C46" s="1851" t="s">
        <v>2381</v>
      </c>
      <c r="D46" s="1851" t="s">
        <v>2382</v>
      </c>
      <c r="E46" s="1851" t="s">
        <v>2383</v>
      </c>
      <c r="F46" s="1851" t="s">
        <v>2282</v>
      </c>
      <c r="G46" s="1851" t="s">
        <v>2384</v>
      </c>
      <c r="H46" s="1851" t="s">
        <v>22</v>
      </c>
      <c r="I46" s="1851" t="s">
        <v>911</v>
      </c>
    </row>
    <row customHeight="1" ht="11.25">
      <c r="A47" s="1851" t="s">
        <v>2264</v>
      </c>
      <c r="B47" s="1851" t="s">
        <v>16</v>
      </c>
      <c r="C47" s="1851" t="s">
        <v>2265</v>
      </c>
      <c r="D47" s="1851" t="s">
        <v>2266</v>
      </c>
      <c r="E47" s="1851" t="s">
        <v>2267</v>
      </c>
      <c r="F47" s="1851" t="s">
        <v>2268</v>
      </c>
      <c r="G47" s="1851" t="s">
        <v>22</v>
      </c>
      <c r="H47" s="1851" t="s">
        <v>22</v>
      </c>
      <c r="I47" s="1851" t="s">
        <v>871</v>
      </c>
    </row>
    <row customHeight="1" ht="11.25">
      <c r="A48" s="1851" t="s">
        <v>2264</v>
      </c>
      <c r="B48" s="1851" t="s">
        <v>16</v>
      </c>
      <c r="C48" s="1851" t="s">
        <v>13</v>
      </c>
      <c r="D48" s="1851" t="s">
        <v>45</v>
      </c>
      <c r="E48" s="1851" t="s">
        <v>48</v>
      </c>
      <c r="F48" s="1851" t="s">
        <v>50</v>
      </c>
      <c r="G48" s="1851" t="s">
        <v>22</v>
      </c>
      <c r="H48" s="1851" t="s">
        <v>22</v>
      </c>
      <c r="I48" s="1851" t="s">
        <v>871</v>
      </c>
    </row>
    <row customHeight="1" ht="11.25">
      <c r="A49" s="1851" t="s">
        <v>2264</v>
      </c>
      <c r="B49" s="1851" t="s">
        <v>16</v>
      </c>
      <c r="C49" s="1851" t="s">
        <v>2269</v>
      </c>
      <c r="D49" s="1851" t="s">
        <v>2270</v>
      </c>
      <c r="E49" s="1851" t="s">
        <v>2271</v>
      </c>
      <c r="F49" s="1851" t="s">
        <v>2272</v>
      </c>
      <c r="G49" s="1851" t="s">
        <v>22</v>
      </c>
      <c r="H49" s="1851" t="s">
        <v>22</v>
      </c>
      <c r="I49" s="1851" t="s">
        <v>871</v>
      </c>
    </row>
    <row customHeight="1" ht="11.25">
      <c r="A50" s="1851" t="s">
        <v>2264</v>
      </c>
      <c r="B50" s="1851" t="s">
        <v>16</v>
      </c>
      <c r="C50" s="1851" t="s">
        <v>22</v>
      </c>
      <c r="D50" s="1851" t="s">
        <v>2277</v>
      </c>
      <c r="E50" s="1851" t="s">
        <v>2278</v>
      </c>
      <c r="F50" s="1851" t="s">
        <v>50</v>
      </c>
      <c r="G50" s="1851" t="s">
        <v>22</v>
      </c>
      <c r="H50" s="1851" t="s">
        <v>22</v>
      </c>
      <c r="I50" s="1851" t="s">
        <v>871</v>
      </c>
    </row>
    <row customHeight="1" ht="11.25">
      <c r="A51" s="1851" t="s">
        <v>2264</v>
      </c>
      <c r="B51" s="1851" t="s">
        <v>16</v>
      </c>
      <c r="C51" s="1851" t="s">
        <v>2279</v>
      </c>
      <c r="D51" s="1851" t="s">
        <v>2280</v>
      </c>
      <c r="E51" s="1851" t="s">
        <v>2281</v>
      </c>
      <c r="F51" s="1851" t="s">
        <v>2282</v>
      </c>
      <c r="G51" s="1851" t="s">
        <v>2283</v>
      </c>
      <c r="H51" s="1851" t="s">
        <v>22</v>
      </c>
      <c r="I51" s="1851" t="s">
        <v>871</v>
      </c>
    </row>
    <row customHeight="1" ht="11.25">
      <c r="A52" s="1851" t="s">
        <v>2264</v>
      </c>
      <c r="B52" s="1851" t="s">
        <v>16</v>
      </c>
      <c r="C52" s="1851" t="s">
        <v>2284</v>
      </c>
      <c r="D52" s="1851" t="s">
        <v>2285</v>
      </c>
      <c r="E52" s="1851" t="s">
        <v>2286</v>
      </c>
      <c r="F52" s="1851" t="s">
        <v>50</v>
      </c>
      <c r="G52" s="1851" t="s">
        <v>2287</v>
      </c>
      <c r="H52" s="1851" t="s">
        <v>22</v>
      </c>
      <c r="I52" s="1851" t="s">
        <v>871</v>
      </c>
    </row>
    <row customHeight="1" ht="11.25">
      <c r="A53" s="1851" t="s">
        <v>2264</v>
      </c>
      <c r="B53" s="1851" t="s">
        <v>16</v>
      </c>
      <c r="C53" s="1851" t="s">
        <v>2288</v>
      </c>
      <c r="D53" s="1851" t="s">
        <v>2289</v>
      </c>
      <c r="E53" s="1851" t="s">
        <v>2290</v>
      </c>
      <c r="F53" s="1851" t="s">
        <v>2282</v>
      </c>
      <c r="G53" s="1851" t="s">
        <v>2291</v>
      </c>
      <c r="H53" s="1851" t="s">
        <v>22</v>
      </c>
      <c r="I53" s="1851" t="s">
        <v>871</v>
      </c>
    </row>
    <row customHeight="1" ht="11.25">
      <c r="A54" s="1851" t="s">
        <v>2264</v>
      </c>
      <c r="B54" s="1851" t="s">
        <v>16</v>
      </c>
      <c r="C54" s="1851" t="s">
        <v>22</v>
      </c>
      <c r="D54" s="1851" t="s">
        <v>2292</v>
      </c>
      <c r="E54" s="1851" t="s">
        <v>2293</v>
      </c>
      <c r="F54" s="1851" t="s">
        <v>50</v>
      </c>
      <c r="G54" s="1851" t="s">
        <v>22</v>
      </c>
      <c r="H54" s="1851" t="s">
        <v>22</v>
      </c>
      <c r="I54" s="1851" t="s">
        <v>871</v>
      </c>
    </row>
    <row customHeight="1" ht="11.25">
      <c r="A55" s="1851" t="s">
        <v>2264</v>
      </c>
      <c r="B55" s="1851" t="s">
        <v>16</v>
      </c>
      <c r="C55" s="1851" t="s">
        <v>2403</v>
      </c>
      <c r="D55" s="1851" t="s">
        <v>2404</v>
      </c>
      <c r="E55" s="1851" t="s">
        <v>2405</v>
      </c>
      <c r="F55" s="1851" t="s">
        <v>2282</v>
      </c>
      <c r="G55" s="1851" t="s">
        <v>2406</v>
      </c>
      <c r="H55" s="1851" t="s">
        <v>22</v>
      </c>
      <c r="I55" s="1851" t="s">
        <v>871</v>
      </c>
    </row>
    <row customHeight="1" ht="11.25">
      <c r="A56" s="1851" t="s">
        <v>2264</v>
      </c>
      <c r="B56" s="1851" t="s">
        <v>16</v>
      </c>
      <c r="C56" s="1851" t="s">
        <v>2407</v>
      </c>
      <c r="D56" s="1851" t="s">
        <v>2408</v>
      </c>
      <c r="E56" s="1851" t="s">
        <v>2409</v>
      </c>
      <c r="F56" s="1851" t="s">
        <v>2308</v>
      </c>
      <c r="G56" s="1851" t="s">
        <v>2410</v>
      </c>
      <c r="H56" s="1851" t="s">
        <v>2411</v>
      </c>
      <c r="I56" s="1851" t="s">
        <v>871</v>
      </c>
    </row>
    <row customHeight="1" ht="11.25">
      <c r="A57" s="1851" t="s">
        <v>2264</v>
      </c>
      <c r="B57" s="1851" t="s">
        <v>16</v>
      </c>
      <c r="C57" s="1851" t="s">
        <v>2294</v>
      </c>
      <c r="D57" s="1851" t="s">
        <v>2295</v>
      </c>
      <c r="E57" s="1851" t="s">
        <v>2296</v>
      </c>
      <c r="F57" s="1851" t="s">
        <v>2282</v>
      </c>
      <c r="G57" s="1851" t="s">
        <v>22</v>
      </c>
      <c r="H57" s="1851" t="s">
        <v>22</v>
      </c>
      <c r="I57" s="1851" t="s">
        <v>871</v>
      </c>
    </row>
    <row customHeight="1" ht="11.25">
      <c r="A58" s="1851" t="s">
        <v>2264</v>
      </c>
      <c r="B58" s="1851" t="s">
        <v>16</v>
      </c>
      <c r="C58" s="1851" t="s">
        <v>2305</v>
      </c>
      <c r="D58" s="1851" t="s">
        <v>2306</v>
      </c>
      <c r="E58" s="1851" t="s">
        <v>2307</v>
      </c>
      <c r="F58" s="1851" t="s">
        <v>2308</v>
      </c>
      <c r="G58" s="1851" t="s">
        <v>2309</v>
      </c>
      <c r="H58" s="1851" t="s">
        <v>22</v>
      </c>
      <c r="I58" s="1851" t="s">
        <v>871</v>
      </c>
    </row>
    <row customHeight="1" ht="11.25">
      <c r="A59" s="1851" t="s">
        <v>2264</v>
      </c>
      <c r="B59" s="1851" t="s">
        <v>16</v>
      </c>
      <c r="C59" s="1851" t="s">
        <v>2314</v>
      </c>
      <c r="D59" s="1851" t="s">
        <v>2315</v>
      </c>
      <c r="E59" s="1851" t="s">
        <v>2316</v>
      </c>
      <c r="F59" s="1851" t="s">
        <v>2282</v>
      </c>
      <c r="G59" s="1851" t="s">
        <v>22</v>
      </c>
      <c r="H59" s="1851" t="s">
        <v>22</v>
      </c>
      <c r="I59" s="1851" t="s">
        <v>871</v>
      </c>
    </row>
    <row customHeight="1" ht="11.25">
      <c r="A60" s="1851" t="s">
        <v>2264</v>
      </c>
      <c r="B60" s="1851" t="s">
        <v>16</v>
      </c>
      <c r="C60" s="1851" t="s">
        <v>2317</v>
      </c>
      <c r="D60" s="1851" t="s">
        <v>2318</v>
      </c>
      <c r="E60" s="1851" t="s">
        <v>2319</v>
      </c>
      <c r="F60" s="1851" t="s">
        <v>2320</v>
      </c>
      <c r="G60" s="1851" t="s">
        <v>22</v>
      </c>
      <c r="H60" s="1851" t="s">
        <v>22</v>
      </c>
      <c r="I60" s="1851" t="s">
        <v>871</v>
      </c>
    </row>
    <row customHeight="1" ht="11.25">
      <c r="A61" s="1851" t="s">
        <v>2264</v>
      </c>
      <c r="B61" s="1851" t="s">
        <v>16</v>
      </c>
      <c r="C61" s="1851" t="s">
        <v>2321</v>
      </c>
      <c r="D61" s="1851" t="s">
        <v>2322</v>
      </c>
      <c r="E61" s="1851" t="s">
        <v>2323</v>
      </c>
      <c r="F61" s="1851" t="s">
        <v>2282</v>
      </c>
      <c r="G61" s="1851" t="s">
        <v>2324</v>
      </c>
      <c r="H61" s="1851" t="s">
        <v>2291</v>
      </c>
      <c r="I61" s="1851" t="s">
        <v>871</v>
      </c>
    </row>
    <row customHeight="1" ht="11.25">
      <c r="A62" s="1851" t="s">
        <v>2264</v>
      </c>
      <c r="B62" s="1851" t="s">
        <v>16</v>
      </c>
      <c r="C62" s="1851" t="s">
        <v>2325</v>
      </c>
      <c r="D62" s="1851" t="s">
        <v>2326</v>
      </c>
      <c r="E62" s="1851" t="s">
        <v>2327</v>
      </c>
      <c r="F62" s="1851" t="s">
        <v>2282</v>
      </c>
      <c r="G62" s="1851" t="s">
        <v>2328</v>
      </c>
      <c r="H62" s="1851" t="s">
        <v>22</v>
      </c>
      <c r="I62" s="1851" t="s">
        <v>871</v>
      </c>
    </row>
    <row customHeight="1" ht="11.25">
      <c r="A63" s="1851" t="s">
        <v>2264</v>
      </c>
      <c r="B63" s="1851" t="s">
        <v>16</v>
      </c>
      <c r="C63" s="1851" t="s">
        <v>2329</v>
      </c>
      <c r="D63" s="1851" t="s">
        <v>2330</v>
      </c>
      <c r="E63" s="1851" t="s">
        <v>2331</v>
      </c>
      <c r="F63" s="1851" t="s">
        <v>2282</v>
      </c>
      <c r="G63" s="1851" t="s">
        <v>2332</v>
      </c>
      <c r="H63" s="1851" t="s">
        <v>22</v>
      </c>
      <c r="I63" s="1851" t="s">
        <v>871</v>
      </c>
    </row>
    <row customHeight="1" ht="11.25">
      <c r="A64" s="1851" t="s">
        <v>2264</v>
      </c>
      <c r="B64" s="1851" t="s">
        <v>16</v>
      </c>
      <c r="C64" s="1851" t="s">
        <v>2333</v>
      </c>
      <c r="D64" s="1851" t="s">
        <v>2334</v>
      </c>
      <c r="E64" s="1851" t="s">
        <v>2335</v>
      </c>
      <c r="F64" s="1851" t="s">
        <v>2308</v>
      </c>
      <c r="G64" s="1851" t="s">
        <v>22</v>
      </c>
      <c r="H64" s="1851" t="s">
        <v>22</v>
      </c>
      <c r="I64" s="1851" t="s">
        <v>871</v>
      </c>
    </row>
    <row customHeight="1" ht="11.25">
      <c r="A65" s="1851" t="s">
        <v>2264</v>
      </c>
      <c r="B65" s="1851" t="s">
        <v>16</v>
      </c>
      <c r="C65" s="1851" t="s">
        <v>2343</v>
      </c>
      <c r="D65" s="1851" t="s">
        <v>2344</v>
      </c>
      <c r="E65" s="1851" t="s">
        <v>2345</v>
      </c>
      <c r="F65" s="1851" t="s">
        <v>50</v>
      </c>
      <c r="G65" s="1851" t="s">
        <v>2346</v>
      </c>
      <c r="H65" s="1851" t="s">
        <v>22</v>
      </c>
      <c r="I65" s="1851" t="s">
        <v>871</v>
      </c>
    </row>
    <row customHeight="1" ht="11.25">
      <c r="A66" s="1851" t="s">
        <v>2264</v>
      </c>
      <c r="B66" s="1851" t="s">
        <v>16</v>
      </c>
      <c r="C66" s="1851" t="s">
        <v>2347</v>
      </c>
      <c r="D66" s="1851" t="s">
        <v>2348</v>
      </c>
      <c r="E66" s="1851" t="s">
        <v>2349</v>
      </c>
      <c r="F66" s="1851" t="s">
        <v>2268</v>
      </c>
      <c r="G66" s="1851" t="s">
        <v>2350</v>
      </c>
      <c r="H66" s="1851" t="s">
        <v>22</v>
      </c>
      <c r="I66" s="1851" t="s">
        <v>871</v>
      </c>
    </row>
    <row customHeight="1" ht="11.25">
      <c r="A67" s="1851" t="s">
        <v>2264</v>
      </c>
      <c r="B67" s="1851" t="s">
        <v>16</v>
      </c>
      <c r="C67" s="1851" t="s">
        <v>2355</v>
      </c>
      <c r="D67" s="1851" t="s">
        <v>2356</v>
      </c>
      <c r="E67" s="1851" t="s">
        <v>2357</v>
      </c>
      <c r="F67" s="1851" t="s">
        <v>50</v>
      </c>
      <c r="G67" s="1851" t="s">
        <v>2358</v>
      </c>
      <c r="H67" s="1851" t="s">
        <v>22</v>
      </c>
      <c r="I67" s="1851" t="s">
        <v>871</v>
      </c>
    </row>
    <row customHeight="1" ht="11.25">
      <c r="A68" s="1851" t="s">
        <v>2264</v>
      </c>
      <c r="B68" s="1851" t="s">
        <v>16</v>
      </c>
      <c r="C68" s="1851" t="s">
        <v>2359</v>
      </c>
      <c r="D68" s="1851" t="s">
        <v>2360</v>
      </c>
      <c r="E68" s="1851" t="s">
        <v>2361</v>
      </c>
      <c r="F68" s="1851" t="s">
        <v>50</v>
      </c>
      <c r="G68" s="1851" t="s">
        <v>22</v>
      </c>
      <c r="H68" s="1851" t="s">
        <v>22</v>
      </c>
      <c r="I68" s="1851" t="s">
        <v>871</v>
      </c>
    </row>
    <row customHeight="1" ht="11.25">
      <c r="A69" s="1851" t="s">
        <v>2264</v>
      </c>
      <c r="B69" s="1851" t="s">
        <v>16</v>
      </c>
      <c r="C69" s="1851" t="s">
        <v>2412</v>
      </c>
      <c r="D69" s="1851" t="s">
        <v>2413</v>
      </c>
      <c r="E69" s="1851" t="s">
        <v>2414</v>
      </c>
      <c r="F69" s="1851" t="s">
        <v>2415</v>
      </c>
      <c r="G69" s="1851" t="s">
        <v>2416</v>
      </c>
      <c r="H69" s="1851" t="s">
        <v>2417</v>
      </c>
      <c r="I69" s="1851" t="s">
        <v>871</v>
      </c>
    </row>
    <row customHeight="1" ht="11.25">
      <c r="A70" s="1851" t="s">
        <v>2264</v>
      </c>
      <c r="B70" s="1851" t="s">
        <v>16</v>
      </c>
      <c r="C70" s="1851" t="s">
        <v>2418</v>
      </c>
      <c r="D70" s="1851" t="s">
        <v>2419</v>
      </c>
      <c r="E70" s="1851" t="s">
        <v>2420</v>
      </c>
      <c r="F70" s="1851" t="s">
        <v>2415</v>
      </c>
      <c r="G70" s="1851" t="s">
        <v>2421</v>
      </c>
      <c r="H70" s="1851" t="s">
        <v>22</v>
      </c>
      <c r="I70" s="1851" t="s">
        <v>871</v>
      </c>
    </row>
    <row customHeight="1" ht="11.25">
      <c r="A71" s="1851" t="s">
        <v>2264</v>
      </c>
      <c r="B71" s="1851" t="s">
        <v>16</v>
      </c>
      <c r="C71" s="1851" t="s">
        <v>2422</v>
      </c>
      <c r="D71" s="1851" t="s">
        <v>2423</v>
      </c>
      <c r="E71" s="1851" t="s">
        <v>2424</v>
      </c>
      <c r="F71" s="1851" t="s">
        <v>2425</v>
      </c>
      <c r="G71" s="1851" t="s">
        <v>22</v>
      </c>
      <c r="H71" s="1851" t="s">
        <v>2426</v>
      </c>
      <c r="I71" s="1851" t="s">
        <v>871</v>
      </c>
    </row>
    <row customHeight="1" ht="11.25">
      <c r="A72" s="1851" t="s">
        <v>2264</v>
      </c>
      <c r="B72" s="1851" t="s">
        <v>16</v>
      </c>
      <c r="C72" s="1851" t="s">
        <v>2370</v>
      </c>
      <c r="D72" s="1851" t="s">
        <v>2371</v>
      </c>
      <c r="E72" s="1851" t="s">
        <v>2372</v>
      </c>
      <c r="F72" s="1851" t="s">
        <v>2282</v>
      </c>
      <c r="G72" s="1851" t="s">
        <v>2373</v>
      </c>
      <c r="H72" s="1851" t="s">
        <v>22</v>
      </c>
      <c r="I72" s="1851" t="s">
        <v>871</v>
      </c>
    </row>
    <row customHeight="1" ht="11.25">
      <c r="A73" s="1851" t="s">
        <v>2264</v>
      </c>
      <c r="B73" s="1851" t="s">
        <v>16</v>
      </c>
      <c r="C73" s="1851" t="s">
        <v>2374</v>
      </c>
      <c r="D73" s="1851" t="s">
        <v>2375</v>
      </c>
      <c r="E73" s="1851" t="s">
        <v>2376</v>
      </c>
      <c r="F73" s="1851" t="s">
        <v>50</v>
      </c>
      <c r="G73" s="1851" t="s">
        <v>22</v>
      </c>
      <c r="H73" s="1851" t="s">
        <v>22</v>
      </c>
      <c r="I73" s="1851" t="s">
        <v>871</v>
      </c>
    </row>
    <row customHeight="1" ht="11.25">
      <c r="A74" s="1851" t="s">
        <v>2264</v>
      </c>
      <c r="B74" s="1851" t="s">
        <v>16</v>
      </c>
      <c r="C74" s="1851" t="s">
        <v>2427</v>
      </c>
      <c r="D74" s="1851" t="s">
        <v>2428</v>
      </c>
      <c r="E74" s="1851" t="s">
        <v>2429</v>
      </c>
      <c r="F74" s="1851" t="s">
        <v>2430</v>
      </c>
      <c r="G74" s="1851" t="s">
        <v>2431</v>
      </c>
      <c r="H74" s="1851" t="s">
        <v>22</v>
      </c>
      <c r="I74" s="1851" t="s">
        <v>871</v>
      </c>
    </row>
    <row customHeight="1" ht="11.25">
      <c r="A75" s="1851" t="s">
        <v>2264</v>
      </c>
      <c r="B75" s="1851" t="s">
        <v>16</v>
      </c>
      <c r="C75" s="1851" t="s">
        <v>2432</v>
      </c>
      <c r="D75" s="1851" t="s">
        <v>2433</v>
      </c>
      <c r="E75" s="1851" t="s">
        <v>2434</v>
      </c>
      <c r="F75" s="1851" t="s">
        <v>50</v>
      </c>
      <c r="G75" s="1851" t="s">
        <v>2435</v>
      </c>
      <c r="H75" s="1851" t="s">
        <v>22</v>
      </c>
      <c r="I75" s="1851" t="s">
        <v>871</v>
      </c>
    </row>
    <row customHeight="1" ht="11.25">
      <c r="A76" s="1851" t="s">
        <v>2264</v>
      </c>
      <c r="B76" s="1851" t="s">
        <v>16</v>
      </c>
      <c r="C76" s="1851" t="s">
        <v>2265</v>
      </c>
      <c r="D76" s="1851" t="s">
        <v>2266</v>
      </c>
      <c r="E76" s="1851" t="s">
        <v>2267</v>
      </c>
      <c r="F76" s="1851" t="s">
        <v>2268</v>
      </c>
      <c r="G76" s="1851" t="s">
        <v>22</v>
      </c>
      <c r="H76" s="1851" t="s">
        <v>22</v>
      </c>
      <c r="I76" s="1851" t="s">
        <v>924</v>
      </c>
    </row>
    <row customHeight="1" ht="11.25">
      <c r="A77" s="1851" t="s">
        <v>2264</v>
      </c>
      <c r="B77" s="1851" t="s">
        <v>16</v>
      </c>
      <c r="C77" s="1851" t="s">
        <v>13</v>
      </c>
      <c r="D77" s="1851" t="s">
        <v>45</v>
      </c>
      <c r="E77" s="1851" t="s">
        <v>48</v>
      </c>
      <c r="F77" s="1851" t="s">
        <v>50</v>
      </c>
      <c r="G77" s="1851" t="s">
        <v>22</v>
      </c>
      <c r="H77" s="1851" t="s">
        <v>22</v>
      </c>
      <c r="I77" s="1851" t="s">
        <v>924</v>
      </c>
    </row>
    <row customHeight="1" ht="11.25">
      <c r="A78" s="1851" t="s">
        <v>2264</v>
      </c>
      <c r="B78" s="1851" t="s">
        <v>16</v>
      </c>
      <c r="C78" s="1851" t="s">
        <v>22</v>
      </c>
      <c r="D78" s="1851" t="s">
        <v>2277</v>
      </c>
      <c r="E78" s="1851" t="s">
        <v>2278</v>
      </c>
      <c r="F78" s="1851" t="s">
        <v>50</v>
      </c>
      <c r="G78" s="1851" t="s">
        <v>22</v>
      </c>
      <c r="H78" s="1851" t="s">
        <v>22</v>
      </c>
      <c r="I78" s="1851" t="s">
        <v>924</v>
      </c>
    </row>
    <row customHeight="1" ht="11.25">
      <c r="A79" s="1851" t="s">
        <v>2264</v>
      </c>
      <c r="B79" s="1851" t="s">
        <v>16</v>
      </c>
      <c r="C79" s="1851" t="s">
        <v>22</v>
      </c>
      <c r="D79" s="1851" t="s">
        <v>2292</v>
      </c>
      <c r="E79" s="1851" t="s">
        <v>2293</v>
      </c>
      <c r="F79" s="1851" t="s">
        <v>50</v>
      </c>
      <c r="G79" s="1851" t="s">
        <v>22</v>
      </c>
      <c r="H79" s="1851" t="s">
        <v>22</v>
      </c>
      <c r="I79" s="1851" t="s">
        <v>924</v>
      </c>
    </row>
    <row customHeight="1" ht="11.25">
      <c r="A80" s="1851" t="s">
        <v>2264</v>
      </c>
      <c r="B80" s="1851" t="s">
        <v>16</v>
      </c>
      <c r="C80" s="1851" t="s">
        <v>2436</v>
      </c>
      <c r="D80" s="1851" t="s">
        <v>2437</v>
      </c>
      <c r="E80" s="1851" t="s">
        <v>2438</v>
      </c>
      <c r="F80" s="1851" t="s">
        <v>50</v>
      </c>
      <c r="G80" s="1851" t="s">
        <v>2439</v>
      </c>
      <c r="H80" s="1851" t="s">
        <v>22</v>
      </c>
      <c r="I80" s="1851" t="s">
        <v>1637</v>
      </c>
    </row>
    <row customHeight="1" ht="11.25">
      <c r="A81" s="1851" t="s">
        <v>2264</v>
      </c>
      <c r="B81" s="1851" t="s">
        <v>16</v>
      </c>
      <c r="C81" s="1851" t="s">
        <v>2440</v>
      </c>
      <c r="D81" s="1851" t="s">
        <v>2441</v>
      </c>
      <c r="E81" s="1851" t="s">
        <v>2442</v>
      </c>
      <c r="F81" s="1851" t="s">
        <v>593</v>
      </c>
      <c r="G81" s="1851" t="s">
        <v>2283</v>
      </c>
      <c r="H81" s="1851" t="s">
        <v>22</v>
      </c>
      <c r="I81" s="1851" t="s">
        <v>1637</v>
      </c>
    </row>
    <row customHeight="1" ht="11.25">
      <c r="A82" s="1851" t="s">
        <v>2264</v>
      </c>
      <c r="B82" s="1851" t="s">
        <v>16</v>
      </c>
      <c r="C82" s="1851" t="s">
        <v>2443</v>
      </c>
      <c r="D82" s="1851" t="s">
        <v>2444</v>
      </c>
      <c r="E82" s="1851" t="s">
        <v>2445</v>
      </c>
      <c r="F82" s="1851" t="s">
        <v>593</v>
      </c>
      <c r="G82" s="1851" t="s">
        <v>2446</v>
      </c>
      <c r="H82" s="1851" t="s">
        <v>22</v>
      </c>
      <c r="I82" s="1851" t="s">
        <v>1637</v>
      </c>
    </row>
    <row customHeight="1" ht="11.25">
      <c r="A83" s="1851" t="s">
        <v>2264</v>
      </c>
      <c r="B83" s="1851" t="s">
        <v>16</v>
      </c>
      <c r="C83" s="1851" t="s">
        <v>22</v>
      </c>
      <c r="D83" s="1851" t="s">
        <v>2277</v>
      </c>
      <c r="E83" s="1851" t="s">
        <v>2278</v>
      </c>
      <c r="F83" s="1851" t="s">
        <v>50</v>
      </c>
      <c r="G83" s="1851" t="s">
        <v>22</v>
      </c>
      <c r="H83" s="1851" t="s">
        <v>22</v>
      </c>
      <c r="I83" s="1851" t="s">
        <v>1637</v>
      </c>
    </row>
    <row customHeight="1" ht="11.25">
      <c r="A84" s="1851" t="s">
        <v>2264</v>
      </c>
      <c r="B84" s="1851" t="s">
        <v>16</v>
      </c>
      <c r="C84" s="1851" t="s">
        <v>22</v>
      </c>
      <c r="D84" s="1851" t="s">
        <v>2292</v>
      </c>
      <c r="E84" s="1851" t="s">
        <v>2293</v>
      </c>
      <c r="F84" s="1851" t="s">
        <v>50</v>
      </c>
      <c r="G84" s="1851" t="s">
        <v>22</v>
      </c>
      <c r="H84" s="1851" t="s">
        <v>22</v>
      </c>
      <c r="I84" s="1851" t="s">
        <v>1637</v>
      </c>
    </row>
    <row customHeight="1" ht="11.25">
      <c r="A85" s="1851" t="s">
        <v>2264</v>
      </c>
      <c r="B85" s="1851" t="s">
        <v>16</v>
      </c>
      <c r="C85" s="1851" t="s">
        <v>2305</v>
      </c>
      <c r="D85" s="1851" t="s">
        <v>2306</v>
      </c>
      <c r="E85" s="1851" t="s">
        <v>2307</v>
      </c>
      <c r="F85" s="1851" t="s">
        <v>2308</v>
      </c>
      <c r="G85" s="1851" t="s">
        <v>2309</v>
      </c>
      <c r="H85" s="1851" t="s">
        <v>22</v>
      </c>
      <c r="I85" s="1851" t="s">
        <v>1637</v>
      </c>
    </row>
    <row customHeight="1" ht="11.25">
      <c r="A86" s="1851" t="s">
        <v>2264</v>
      </c>
      <c r="B86" s="1851" t="s">
        <v>16</v>
      </c>
      <c r="C86" s="1851" t="s">
        <v>2447</v>
      </c>
      <c r="D86" s="1851" t="s">
        <v>2348</v>
      </c>
      <c r="E86" s="1851" t="s">
        <v>2448</v>
      </c>
      <c r="F86" s="1851" t="s">
        <v>2282</v>
      </c>
      <c r="G86" s="1851" t="s">
        <v>2449</v>
      </c>
      <c r="H86" s="1851" t="s">
        <v>22</v>
      </c>
      <c r="I86" s="1851" t="s">
        <v>1637</v>
      </c>
    </row>
    <row customHeight="1" ht="11.25">
      <c r="A87" s="1851" t="s">
        <v>2264</v>
      </c>
      <c r="B87" s="1851" t="s">
        <v>16</v>
      </c>
      <c r="C87" s="1851" t="s">
        <v>2450</v>
      </c>
      <c r="D87" s="1851" t="s">
        <v>2451</v>
      </c>
      <c r="E87" s="1851" t="s">
        <v>2452</v>
      </c>
      <c r="F87" s="1851" t="s">
        <v>2282</v>
      </c>
      <c r="G87" s="1851" t="s">
        <v>2453</v>
      </c>
      <c r="H87" s="1851" t="s">
        <v>22</v>
      </c>
      <c r="I87" s="1851" t="s">
        <v>1637</v>
      </c>
    </row>
    <row customHeight="1" ht="11.25">
      <c r="A88" s="1851" t="s">
        <v>2264</v>
      </c>
      <c r="B88" s="1851" t="s">
        <v>16</v>
      </c>
      <c r="C88" s="1851" t="s">
        <v>2418</v>
      </c>
      <c r="D88" s="1851" t="s">
        <v>2419</v>
      </c>
      <c r="E88" s="1851" t="s">
        <v>2420</v>
      </c>
      <c r="F88" s="1851" t="s">
        <v>2415</v>
      </c>
      <c r="G88" s="1851" t="s">
        <v>2421</v>
      </c>
      <c r="H88" s="1851" t="s">
        <v>22</v>
      </c>
      <c r="I88" s="1851" t="s">
        <v>1637</v>
      </c>
    </row>
    <row customHeight="1" ht="11.25">
      <c r="A89" s="1851" t="s">
        <v>2264</v>
      </c>
      <c r="B89" s="1851" t="s">
        <v>16</v>
      </c>
      <c r="C89" s="1851" t="s">
        <v>2454</v>
      </c>
      <c r="D89" s="1851" t="s">
        <v>2455</v>
      </c>
      <c r="E89" s="1851" t="s">
        <v>2456</v>
      </c>
      <c r="F89" s="1851" t="s">
        <v>50</v>
      </c>
      <c r="G89" s="1851" t="s">
        <v>2457</v>
      </c>
      <c r="H89" s="1851" t="s">
        <v>22</v>
      </c>
      <c r="I89" s="1851" t="s">
        <v>1637</v>
      </c>
    </row>
    <row customHeight="1" ht="11.25">
      <c r="A90" s="1851" t="s">
        <v>2264</v>
      </c>
      <c r="B90" s="1851" t="s">
        <v>16</v>
      </c>
      <c r="C90" s="1851" t="s">
        <v>2458</v>
      </c>
      <c r="D90" s="1851" t="s">
        <v>2459</v>
      </c>
      <c r="E90" s="1851" t="s">
        <v>2460</v>
      </c>
      <c r="F90" s="1851" t="s">
        <v>2282</v>
      </c>
      <c r="G90" s="1851" t="s">
        <v>2461</v>
      </c>
      <c r="H90" s="1851" t="s">
        <v>22</v>
      </c>
      <c r="I90" s="1851" t="s">
        <v>1637</v>
      </c>
    </row>
    <row customHeight="1" ht="11.25">
      <c r="A91" s="1851" t="s">
        <v>2264</v>
      </c>
      <c r="B91" s="1851" t="s">
        <v>16</v>
      </c>
      <c r="C91" s="1851" t="s">
        <v>2462</v>
      </c>
      <c r="D91" s="1851" t="s">
        <v>2463</v>
      </c>
      <c r="E91" s="1851" t="s">
        <v>2464</v>
      </c>
      <c r="F91" s="1851" t="s">
        <v>50</v>
      </c>
      <c r="G91" s="1851" t="s">
        <v>2465</v>
      </c>
      <c r="H91" s="1851" t="s">
        <v>22</v>
      </c>
      <c r="I91" s="1851"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003E4-14EA-0488-847C-0.F278F732}"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2466</v>
      </c>
      <c r="B1" s="65" t="s">
        <v>2467</v>
      </c>
      <c r="C1" s="65" t="s">
        <v>2468</v>
      </c>
      <c r="D1" s="65" t="s">
        <v>2469</v>
      </c>
      <c r="E1" s="61" t="s">
        <v>2470</v>
      </c>
      <c r="F1" s="61" t="s">
        <v>2471</v>
      </c>
      <c r="G1" s="61" t="s">
        <v>2472</v>
      </c>
    </row>
    <row customHeight="1" ht="11.25">
      <c r="A2" s="374" t="s">
        <v>16</v>
      </c>
      <c r="B2" s="0" t="s">
        <v>408</v>
      </c>
      <c r="C2" s="0" t="s">
        <v>409</v>
      </c>
      <c r="D2" s="0" t="s">
        <v>408</v>
      </c>
      <c r="E2" s="0" t="s">
        <v>409</v>
      </c>
      <c r="F2" s="0" t="s">
        <v>2473</v>
      </c>
      <c r="G2" s="0" t="s">
        <v>104</v>
      </c>
    </row>
    <row customHeight="1" ht="11.25">
      <c r="A3" s="374" t="s">
        <v>16</v>
      </c>
      <c r="B3" s="0" t="s">
        <v>2474</v>
      </c>
      <c r="C3" s="0" t="s">
        <v>2475</v>
      </c>
      <c r="D3" s="0" t="s">
        <v>2476</v>
      </c>
      <c r="E3" s="0" t="s">
        <v>2477</v>
      </c>
      <c r="F3" s="0" t="s">
        <v>2478</v>
      </c>
      <c r="G3" s="0" t="s">
        <v>105</v>
      </c>
    </row>
    <row customHeight="1" ht="11.25">
      <c r="A4" s="374" t="s">
        <v>16</v>
      </c>
      <c r="B4" s="0" t="s">
        <v>2474</v>
      </c>
      <c r="C4" s="0" t="s">
        <v>2475</v>
      </c>
      <c r="D4" s="0" t="s">
        <v>2479</v>
      </c>
      <c r="E4" s="0" t="s">
        <v>2480</v>
      </c>
      <c r="F4" s="0" t="s">
        <v>2478</v>
      </c>
      <c r="G4" s="0" t="s">
        <v>88</v>
      </c>
    </row>
    <row customHeight="1" ht="11.25">
      <c r="A5" s="374" t="s">
        <v>16</v>
      </c>
      <c r="B5" s="0" t="s">
        <v>2474</v>
      </c>
      <c r="C5" s="0" t="s">
        <v>2475</v>
      </c>
      <c r="D5" s="0" t="s">
        <v>2481</v>
      </c>
      <c r="E5" s="0" t="s">
        <v>2482</v>
      </c>
      <c r="F5" s="0" t="s">
        <v>2478</v>
      </c>
      <c r="G5" s="0" t="s">
        <v>89</v>
      </c>
    </row>
    <row customHeight="1" ht="11.25">
      <c r="A6" s="374" t="s">
        <v>16</v>
      </c>
      <c r="B6" s="0" t="s">
        <v>2474</v>
      </c>
      <c r="C6" s="0" t="s">
        <v>2475</v>
      </c>
      <c r="D6" s="0" t="s">
        <v>2483</v>
      </c>
      <c r="E6" s="0" t="s">
        <v>2484</v>
      </c>
      <c r="F6" s="0" t="s">
        <v>2478</v>
      </c>
      <c r="G6" s="0" t="s">
        <v>106</v>
      </c>
    </row>
    <row customHeight="1" ht="11.25">
      <c r="A7" s="374" t="s">
        <v>16</v>
      </c>
      <c r="B7" s="0" t="s">
        <v>2474</v>
      </c>
      <c r="C7" s="0" t="s">
        <v>2475</v>
      </c>
      <c r="D7" s="0" t="s">
        <v>2474</v>
      </c>
      <c r="E7" s="0" t="s">
        <v>2475</v>
      </c>
      <c r="F7" s="0" t="s">
        <v>2485</v>
      </c>
      <c r="G7" s="0" t="s">
        <v>90</v>
      </c>
    </row>
    <row customHeight="1" ht="11.25">
      <c r="A8" s="374" t="s">
        <v>16</v>
      </c>
      <c r="B8" s="0" t="s">
        <v>2474</v>
      </c>
      <c r="C8" s="0" t="s">
        <v>2475</v>
      </c>
      <c r="D8" s="0" t="s">
        <v>2486</v>
      </c>
      <c r="E8" s="0" t="s">
        <v>2487</v>
      </c>
      <c r="F8" s="0" t="s">
        <v>2478</v>
      </c>
      <c r="G8" s="0" t="s">
        <v>91</v>
      </c>
    </row>
    <row customHeight="1" ht="11.25">
      <c r="A9" s="374" t="s">
        <v>16</v>
      </c>
      <c r="B9" s="0" t="s">
        <v>2474</v>
      </c>
      <c r="C9" s="0" t="s">
        <v>2475</v>
      </c>
      <c r="D9" s="0" t="s">
        <v>2488</v>
      </c>
      <c r="E9" s="0" t="s">
        <v>2489</v>
      </c>
      <c r="F9" s="0" t="s">
        <v>2478</v>
      </c>
      <c r="G9" s="0" t="s">
        <v>107</v>
      </c>
    </row>
    <row customHeight="1" ht="11.25">
      <c r="A10" s="374" t="s">
        <v>16</v>
      </c>
      <c r="B10" s="0" t="s">
        <v>2474</v>
      </c>
      <c r="C10" s="0" t="s">
        <v>2475</v>
      </c>
      <c r="D10" s="0" t="s">
        <v>2490</v>
      </c>
      <c r="E10" s="0" t="s">
        <v>2491</v>
      </c>
      <c r="F10" s="0" t="s">
        <v>2478</v>
      </c>
      <c r="G10" s="0" t="s">
        <v>143</v>
      </c>
    </row>
    <row customHeight="1" ht="11.25">
      <c r="A11" s="374" t="s">
        <v>16</v>
      </c>
      <c r="B11" s="0" t="s">
        <v>2474</v>
      </c>
      <c r="C11" s="0" t="s">
        <v>2475</v>
      </c>
      <c r="D11" s="0" t="s">
        <v>2492</v>
      </c>
      <c r="E11" s="0" t="s">
        <v>2493</v>
      </c>
      <c r="F11" s="0" t="s">
        <v>2478</v>
      </c>
      <c r="G11" s="0" t="s">
        <v>144</v>
      </c>
    </row>
    <row customHeight="1" ht="11.25">
      <c r="A12" s="374" t="s">
        <v>16</v>
      </c>
      <c r="B12" s="0" t="s">
        <v>2474</v>
      </c>
      <c r="C12" s="0" t="s">
        <v>2475</v>
      </c>
      <c r="D12" s="0" t="s">
        <v>2494</v>
      </c>
      <c r="E12" s="0" t="s">
        <v>2495</v>
      </c>
      <c r="F12" s="0" t="s">
        <v>2478</v>
      </c>
      <c r="G12" s="0" t="s">
        <v>145</v>
      </c>
    </row>
    <row customHeight="1" ht="11.25">
      <c r="A13" s="374" t="s">
        <v>16</v>
      </c>
      <c r="B13" s="0" t="s">
        <v>2474</v>
      </c>
      <c r="C13" s="0" t="s">
        <v>2475</v>
      </c>
      <c r="D13" s="0" t="s">
        <v>2496</v>
      </c>
      <c r="E13" s="0" t="s">
        <v>2497</v>
      </c>
      <c r="F13" s="0" t="s">
        <v>2478</v>
      </c>
      <c r="G13" s="0" t="s">
        <v>146</v>
      </c>
    </row>
    <row customHeight="1" ht="11.25">
      <c r="A14" s="374" t="s">
        <v>16</v>
      </c>
      <c r="B14" s="0" t="s">
        <v>2474</v>
      </c>
      <c r="C14" s="0" t="s">
        <v>2475</v>
      </c>
      <c r="D14" s="0" t="s">
        <v>2498</v>
      </c>
      <c r="E14" s="0" t="s">
        <v>2499</v>
      </c>
      <c r="F14" s="0" t="s">
        <v>2478</v>
      </c>
      <c r="G14" s="0" t="s">
        <v>147</v>
      </c>
    </row>
    <row customHeight="1" ht="11.25">
      <c r="A15" s="374" t="s">
        <v>16</v>
      </c>
      <c r="B15" s="0" t="s">
        <v>2474</v>
      </c>
      <c r="C15" s="0" t="s">
        <v>2475</v>
      </c>
      <c r="D15" s="0" t="s">
        <v>2500</v>
      </c>
      <c r="E15" s="0" t="s">
        <v>2501</v>
      </c>
      <c r="F15" s="0" t="s">
        <v>2478</v>
      </c>
      <c r="G15" s="0" t="s">
        <v>148</v>
      </c>
    </row>
    <row customHeight="1" ht="11.25">
      <c r="A16" s="374" t="s">
        <v>16</v>
      </c>
      <c r="B16" s="0" t="s">
        <v>2502</v>
      </c>
      <c r="C16" s="0" t="s">
        <v>2503</v>
      </c>
      <c r="D16" s="0" t="s">
        <v>2504</v>
      </c>
      <c r="E16" s="0" t="s">
        <v>2505</v>
      </c>
      <c r="F16" s="0" t="s">
        <v>2478</v>
      </c>
      <c r="G16" s="0" t="s">
        <v>1480</v>
      </c>
    </row>
    <row customHeight="1" ht="11.25">
      <c r="A17" s="374" t="s">
        <v>16</v>
      </c>
      <c r="B17" s="0" t="s">
        <v>2502</v>
      </c>
      <c r="C17" s="0" t="s">
        <v>2503</v>
      </c>
      <c r="D17" s="0" t="s">
        <v>2506</v>
      </c>
      <c r="E17" s="0" t="s">
        <v>2507</v>
      </c>
      <c r="F17" s="0" t="s">
        <v>2478</v>
      </c>
      <c r="G17" s="0" t="s">
        <v>1486</v>
      </c>
    </row>
    <row customHeight="1" ht="11.25">
      <c r="A18" s="374" t="s">
        <v>16</v>
      </c>
      <c r="B18" s="0" t="s">
        <v>2502</v>
      </c>
      <c r="C18" s="0" t="s">
        <v>2503</v>
      </c>
      <c r="D18" s="0" t="s">
        <v>2502</v>
      </c>
      <c r="E18" s="0" t="s">
        <v>2503</v>
      </c>
      <c r="F18" s="0" t="s">
        <v>2485</v>
      </c>
      <c r="G18" s="0" t="s">
        <v>1498</v>
      </c>
    </row>
    <row customHeight="1" ht="11.25">
      <c r="A19" s="374" t="s">
        <v>16</v>
      </c>
      <c r="B19" s="0" t="s">
        <v>2502</v>
      </c>
      <c r="C19" s="0" t="s">
        <v>2503</v>
      </c>
      <c r="D19" s="0" t="s">
        <v>2508</v>
      </c>
      <c r="E19" s="0" t="s">
        <v>2509</v>
      </c>
      <c r="F19" s="0" t="s">
        <v>2478</v>
      </c>
      <c r="G19" s="0" t="s">
        <v>1512</v>
      </c>
    </row>
    <row customHeight="1" ht="11.25">
      <c r="A20" s="374" t="s">
        <v>16</v>
      </c>
      <c r="B20" s="0" t="s">
        <v>2502</v>
      </c>
      <c r="C20" s="0" t="s">
        <v>2503</v>
      </c>
      <c r="D20" s="0" t="s">
        <v>2510</v>
      </c>
      <c r="E20" s="0" t="s">
        <v>2511</v>
      </c>
      <c r="F20" s="0" t="s">
        <v>2478</v>
      </c>
      <c r="G20" s="0" t="s">
        <v>1524</v>
      </c>
    </row>
    <row customHeight="1" ht="11.25">
      <c r="A21" s="374" t="s">
        <v>16</v>
      </c>
      <c r="B21" s="0" t="s">
        <v>2502</v>
      </c>
      <c r="C21" s="0" t="s">
        <v>2503</v>
      </c>
      <c r="D21" s="0" t="s">
        <v>2512</v>
      </c>
      <c r="E21" s="0" t="s">
        <v>2513</v>
      </c>
      <c r="F21" s="0" t="s">
        <v>2478</v>
      </c>
      <c r="G21" s="0" t="s">
        <v>1533</v>
      </c>
    </row>
    <row customHeight="1" ht="11.25">
      <c r="A22" s="374" t="s">
        <v>16</v>
      </c>
      <c r="B22" s="0" t="s">
        <v>2502</v>
      </c>
      <c r="C22" s="0" t="s">
        <v>2503</v>
      </c>
      <c r="D22" s="0" t="s">
        <v>2514</v>
      </c>
      <c r="E22" s="0" t="s">
        <v>2515</v>
      </c>
      <c r="F22" s="0" t="s">
        <v>2478</v>
      </c>
      <c r="G22" s="0" t="s">
        <v>1549</v>
      </c>
    </row>
    <row customHeight="1" ht="11.25">
      <c r="A23" s="374" t="s">
        <v>16</v>
      </c>
      <c r="B23" s="0" t="s">
        <v>2516</v>
      </c>
      <c r="C23" s="0" t="s">
        <v>2517</v>
      </c>
      <c r="D23" s="0" t="s">
        <v>2518</v>
      </c>
      <c r="E23" s="0" t="s">
        <v>2519</v>
      </c>
      <c r="F23" s="0" t="s">
        <v>2478</v>
      </c>
      <c r="G23" s="0" t="s">
        <v>1556</v>
      </c>
    </row>
    <row customHeight="1" ht="11.25">
      <c r="A24" s="374" t="s">
        <v>16</v>
      </c>
      <c r="B24" s="0" t="s">
        <v>2516</v>
      </c>
      <c r="C24" s="0" t="s">
        <v>2517</v>
      </c>
      <c r="D24" s="0" t="s">
        <v>2520</v>
      </c>
      <c r="E24" s="0" t="s">
        <v>2521</v>
      </c>
      <c r="F24" s="0" t="s">
        <v>2478</v>
      </c>
      <c r="G24" s="0" t="s">
        <v>1564</v>
      </c>
    </row>
    <row customHeight="1" ht="11.25">
      <c r="A25" s="374" t="s">
        <v>16</v>
      </c>
      <c r="B25" s="0" t="s">
        <v>2516</v>
      </c>
      <c r="C25" s="0" t="s">
        <v>2517</v>
      </c>
      <c r="D25" s="0" t="s">
        <v>2522</v>
      </c>
      <c r="E25" s="0" t="s">
        <v>2523</v>
      </c>
      <c r="F25" s="0" t="s">
        <v>2478</v>
      </c>
      <c r="G25" s="0" t="s">
        <v>1571</v>
      </c>
    </row>
    <row customHeight="1" ht="11.25">
      <c r="A26" s="374" t="s">
        <v>16</v>
      </c>
      <c r="B26" s="0" t="s">
        <v>2516</v>
      </c>
      <c r="C26" s="0" t="s">
        <v>2517</v>
      </c>
      <c r="D26" s="0" t="s">
        <v>2524</v>
      </c>
      <c r="E26" s="0" t="s">
        <v>2525</v>
      </c>
      <c r="F26" s="0" t="s">
        <v>2478</v>
      </c>
      <c r="G26" s="0" t="s">
        <v>1575</v>
      </c>
    </row>
    <row customHeight="1" ht="11.25">
      <c r="A27" s="374" t="s">
        <v>16</v>
      </c>
      <c r="B27" s="0" t="s">
        <v>2516</v>
      </c>
      <c r="C27" s="0" t="s">
        <v>2517</v>
      </c>
      <c r="D27" s="0" t="s">
        <v>2526</v>
      </c>
      <c r="E27" s="0" t="s">
        <v>2527</v>
      </c>
      <c r="F27" s="0" t="s">
        <v>2478</v>
      </c>
      <c r="G27" s="0" t="s">
        <v>1580</v>
      </c>
    </row>
    <row customHeight="1" ht="11.25">
      <c r="A28" s="374" t="s">
        <v>16</v>
      </c>
      <c r="B28" s="0" t="s">
        <v>2516</v>
      </c>
      <c r="C28" s="0" t="s">
        <v>2517</v>
      </c>
      <c r="D28" s="0" t="s">
        <v>2528</v>
      </c>
      <c r="E28" s="0" t="s">
        <v>2529</v>
      </c>
      <c r="F28" s="0" t="s">
        <v>2478</v>
      </c>
      <c r="G28" s="0" t="s">
        <v>1588</v>
      </c>
    </row>
    <row customHeight="1" ht="11.25">
      <c r="A29" s="374" t="s">
        <v>16</v>
      </c>
      <c r="B29" s="0" t="s">
        <v>2516</v>
      </c>
      <c r="C29" s="0" t="s">
        <v>2517</v>
      </c>
      <c r="D29" s="0" t="s">
        <v>2516</v>
      </c>
      <c r="E29" s="0" t="s">
        <v>2517</v>
      </c>
      <c r="F29" s="0" t="s">
        <v>2485</v>
      </c>
      <c r="G29" s="0" t="s">
        <v>1590</v>
      </c>
    </row>
    <row customHeight="1" ht="11.25">
      <c r="A30" s="374" t="s">
        <v>16</v>
      </c>
      <c r="B30" s="0" t="s">
        <v>2516</v>
      </c>
      <c r="C30" s="0" t="s">
        <v>2517</v>
      </c>
      <c r="D30" s="0" t="s">
        <v>2530</v>
      </c>
      <c r="E30" s="0" t="s">
        <v>2531</v>
      </c>
      <c r="F30" s="0" t="s">
        <v>2478</v>
      </c>
      <c r="G30" s="0" t="s">
        <v>1593</v>
      </c>
    </row>
    <row customHeight="1" ht="11.25">
      <c r="A31" s="374" t="s">
        <v>16</v>
      </c>
      <c r="B31" s="0" t="s">
        <v>2516</v>
      </c>
      <c r="C31" s="0" t="s">
        <v>2517</v>
      </c>
      <c r="D31" s="0" t="s">
        <v>2532</v>
      </c>
      <c r="E31" s="0" t="s">
        <v>2533</v>
      </c>
      <c r="F31" s="0" t="s">
        <v>2478</v>
      </c>
      <c r="G31" s="0" t="s">
        <v>1599</v>
      </c>
    </row>
    <row customHeight="1" ht="11.25">
      <c r="A32" s="374" t="s">
        <v>16</v>
      </c>
      <c r="B32" s="0" t="s">
        <v>2516</v>
      </c>
      <c r="C32" s="0" t="s">
        <v>2517</v>
      </c>
      <c r="D32" s="0" t="s">
        <v>2534</v>
      </c>
      <c r="E32" s="0" t="s">
        <v>2535</v>
      </c>
      <c r="F32" s="0" t="s">
        <v>2478</v>
      </c>
      <c r="G32" s="0" t="s">
        <v>1601</v>
      </c>
    </row>
    <row customHeight="1" ht="11.25">
      <c r="A33" s="374" t="s">
        <v>16</v>
      </c>
      <c r="B33" s="0" t="s">
        <v>2516</v>
      </c>
      <c r="C33" s="0" t="s">
        <v>2517</v>
      </c>
      <c r="D33" s="0" t="s">
        <v>2536</v>
      </c>
      <c r="E33" s="0" t="s">
        <v>2537</v>
      </c>
      <c r="F33" s="0" t="s">
        <v>2478</v>
      </c>
      <c r="G33" s="0" t="s">
        <v>1603</v>
      </c>
    </row>
    <row customHeight="1" ht="11.25">
      <c r="A34" s="374" t="s">
        <v>16</v>
      </c>
      <c r="B34" s="0" t="s">
        <v>2538</v>
      </c>
      <c r="C34" s="0" t="s">
        <v>2539</v>
      </c>
      <c r="D34" s="0" t="s">
        <v>2540</v>
      </c>
      <c r="E34" s="0" t="s">
        <v>2541</v>
      </c>
      <c r="F34" s="0" t="s">
        <v>2478</v>
      </c>
      <c r="G34" s="0" t="s">
        <v>1605</v>
      </c>
    </row>
    <row customHeight="1" ht="11.25">
      <c r="A35" s="374" t="s">
        <v>16</v>
      </c>
      <c r="B35" s="0" t="s">
        <v>2538</v>
      </c>
      <c r="C35" s="0" t="s">
        <v>2539</v>
      </c>
      <c r="D35" s="0" t="s">
        <v>2542</v>
      </c>
      <c r="E35" s="0" t="s">
        <v>2543</v>
      </c>
      <c r="F35" s="0" t="s">
        <v>2478</v>
      </c>
      <c r="G35" s="0" t="s">
        <v>1610</v>
      </c>
    </row>
    <row customHeight="1" ht="11.25">
      <c r="A36" s="374" t="s">
        <v>16</v>
      </c>
      <c r="B36" s="0" t="s">
        <v>2538</v>
      </c>
      <c r="C36" s="0" t="s">
        <v>2539</v>
      </c>
      <c r="D36" s="0" t="s">
        <v>2544</v>
      </c>
      <c r="E36" s="0" t="s">
        <v>2545</v>
      </c>
      <c r="F36" s="0" t="s">
        <v>2478</v>
      </c>
      <c r="G36" s="0" t="s">
        <v>1615</v>
      </c>
    </row>
    <row customHeight="1" ht="11.25">
      <c r="A37" s="374" t="s">
        <v>16</v>
      </c>
      <c r="B37" s="0" t="s">
        <v>2538</v>
      </c>
      <c r="C37" s="0" t="s">
        <v>2539</v>
      </c>
      <c r="D37" s="0" t="s">
        <v>2546</v>
      </c>
      <c r="E37" s="0" t="s">
        <v>2547</v>
      </c>
      <c r="F37" s="0" t="s">
        <v>2478</v>
      </c>
      <c r="G37" s="0" t="s">
        <v>1619</v>
      </c>
    </row>
    <row customHeight="1" ht="11.25">
      <c r="A38" s="374" t="s">
        <v>16</v>
      </c>
      <c r="B38" s="0" t="s">
        <v>2538</v>
      </c>
      <c r="C38" s="0" t="s">
        <v>2539</v>
      </c>
      <c r="D38" s="0" t="s">
        <v>2548</v>
      </c>
      <c r="E38" s="0" t="s">
        <v>2549</v>
      </c>
      <c r="F38" s="0" t="s">
        <v>2478</v>
      </c>
      <c r="G38" s="0" t="s">
        <v>1627</v>
      </c>
    </row>
    <row customHeight="1" ht="11.25">
      <c r="A39" s="374" t="s">
        <v>16</v>
      </c>
      <c r="B39" s="0" t="s">
        <v>2538</v>
      </c>
      <c r="C39" s="0" t="s">
        <v>2539</v>
      </c>
      <c r="D39" s="0" t="s">
        <v>2550</v>
      </c>
      <c r="E39" s="0" t="s">
        <v>2551</v>
      </c>
      <c r="F39" s="0" t="s">
        <v>2478</v>
      </c>
      <c r="G39" s="0" t="s">
        <v>1633</v>
      </c>
    </row>
    <row customHeight="1" ht="11.25">
      <c r="A40" s="374" t="s">
        <v>16</v>
      </c>
      <c r="B40" s="0" t="s">
        <v>2538</v>
      </c>
      <c r="C40" s="0" t="s">
        <v>2539</v>
      </c>
      <c r="D40" s="0" t="s">
        <v>2552</v>
      </c>
      <c r="E40" s="0" t="s">
        <v>2553</v>
      </c>
      <c r="F40" s="0" t="s">
        <v>2478</v>
      </c>
      <c r="G40" s="0" t="s">
        <v>1638</v>
      </c>
    </row>
    <row customHeight="1" ht="11.25">
      <c r="A41" s="374" t="s">
        <v>16</v>
      </c>
      <c r="B41" s="0" t="s">
        <v>2538</v>
      </c>
      <c r="C41" s="0" t="s">
        <v>2539</v>
      </c>
      <c r="D41" s="0" t="s">
        <v>2554</v>
      </c>
      <c r="E41" s="0" t="s">
        <v>2555</v>
      </c>
      <c r="F41" s="0" t="s">
        <v>2478</v>
      </c>
      <c r="G41" s="0" t="s">
        <v>1642</v>
      </c>
    </row>
    <row customHeight="1" ht="11.25">
      <c r="A42" s="374" t="s">
        <v>16</v>
      </c>
      <c r="B42" s="0" t="s">
        <v>2538</v>
      </c>
      <c r="C42" s="0" t="s">
        <v>2539</v>
      </c>
      <c r="D42" s="0" t="s">
        <v>2538</v>
      </c>
      <c r="E42" s="0" t="s">
        <v>2539</v>
      </c>
      <c r="F42" s="0" t="s">
        <v>2485</v>
      </c>
      <c r="G42" s="0" t="s">
        <v>1645</v>
      </c>
    </row>
    <row customHeight="1" ht="11.25">
      <c r="A43" s="374" t="s">
        <v>16</v>
      </c>
      <c r="B43" s="0" t="s">
        <v>2538</v>
      </c>
      <c r="C43" s="0" t="s">
        <v>2539</v>
      </c>
      <c r="D43" s="0" t="s">
        <v>2556</v>
      </c>
      <c r="E43" s="0" t="s">
        <v>2557</v>
      </c>
      <c r="F43" s="0" t="s">
        <v>2478</v>
      </c>
      <c r="G43" s="0" t="s">
        <v>1652</v>
      </c>
    </row>
    <row customHeight="1" ht="11.25">
      <c r="A44" s="374" t="s">
        <v>16</v>
      </c>
      <c r="B44" s="0" t="s">
        <v>2558</v>
      </c>
      <c r="C44" s="0" t="s">
        <v>2559</v>
      </c>
      <c r="D44" s="0" t="s">
        <v>2560</v>
      </c>
      <c r="E44" s="0" t="s">
        <v>2561</v>
      </c>
      <c r="F44" s="0" t="s">
        <v>2478</v>
      </c>
      <c r="G44" s="0" t="s">
        <v>1661</v>
      </c>
    </row>
    <row customHeight="1" ht="11.25">
      <c r="A45" s="374" t="s">
        <v>16</v>
      </c>
      <c r="B45" s="0" t="s">
        <v>2558</v>
      </c>
      <c r="C45" s="0" t="s">
        <v>2559</v>
      </c>
      <c r="D45" s="0" t="s">
        <v>2562</v>
      </c>
      <c r="E45" s="0" t="s">
        <v>2563</v>
      </c>
      <c r="F45" s="0" t="s">
        <v>2478</v>
      </c>
      <c r="G45" s="0" t="s">
        <v>1665</v>
      </c>
    </row>
    <row customHeight="1" ht="11.25">
      <c r="A46" s="374" t="s">
        <v>16</v>
      </c>
      <c r="B46" s="0" t="s">
        <v>2558</v>
      </c>
      <c r="C46" s="0" t="s">
        <v>2559</v>
      </c>
      <c r="D46" s="0" t="s">
        <v>2564</v>
      </c>
      <c r="E46" s="0" t="s">
        <v>2565</v>
      </c>
      <c r="F46" s="0" t="s">
        <v>2478</v>
      </c>
      <c r="G46" s="0" t="s">
        <v>1669</v>
      </c>
    </row>
    <row customHeight="1" ht="11.25">
      <c r="A47" s="374" t="s">
        <v>16</v>
      </c>
      <c r="B47" s="0" t="s">
        <v>2558</v>
      </c>
      <c r="C47" s="0" t="s">
        <v>2559</v>
      </c>
      <c r="D47" s="0" t="s">
        <v>2558</v>
      </c>
      <c r="E47" s="0" t="s">
        <v>2559</v>
      </c>
      <c r="F47" s="0" t="s">
        <v>2485</v>
      </c>
      <c r="G47" s="0" t="s">
        <v>1675</v>
      </c>
    </row>
    <row customHeight="1" ht="11.25">
      <c r="A48" s="374" t="s">
        <v>16</v>
      </c>
      <c r="B48" s="0" t="s">
        <v>2558</v>
      </c>
      <c r="C48" s="0" t="s">
        <v>2559</v>
      </c>
      <c r="D48" s="0" t="s">
        <v>2566</v>
      </c>
      <c r="E48" s="0" t="s">
        <v>2567</v>
      </c>
      <c r="F48" s="0" t="s">
        <v>2478</v>
      </c>
      <c r="G48" s="0" t="s">
        <v>1680</v>
      </c>
    </row>
    <row customHeight="1" ht="11.25">
      <c r="A49" s="374" t="s">
        <v>16</v>
      </c>
      <c r="B49" s="0" t="s">
        <v>2558</v>
      </c>
      <c r="C49" s="0" t="s">
        <v>2559</v>
      </c>
      <c r="D49" s="0" t="s">
        <v>2568</v>
      </c>
      <c r="E49" s="0" t="s">
        <v>2569</v>
      </c>
      <c r="F49" s="0" t="s">
        <v>2478</v>
      </c>
      <c r="G49" s="0" t="s">
        <v>1683</v>
      </c>
    </row>
    <row customHeight="1" ht="11.25">
      <c r="A50" s="374" t="s">
        <v>16</v>
      </c>
      <c r="B50" s="0" t="s">
        <v>2558</v>
      </c>
      <c r="C50" s="0" t="s">
        <v>2559</v>
      </c>
      <c r="D50" s="0" t="s">
        <v>2570</v>
      </c>
      <c r="E50" s="0" t="s">
        <v>2571</v>
      </c>
      <c r="F50" s="0" t="s">
        <v>2478</v>
      </c>
      <c r="G50" s="0" t="s">
        <v>1687</v>
      </c>
    </row>
    <row customHeight="1" ht="11.25">
      <c r="A51" s="374" t="s">
        <v>16</v>
      </c>
      <c r="B51" s="0" t="s">
        <v>2558</v>
      </c>
      <c r="C51" s="0" t="s">
        <v>2559</v>
      </c>
      <c r="D51" s="0" t="s">
        <v>2572</v>
      </c>
      <c r="E51" s="0" t="s">
        <v>2573</v>
      </c>
      <c r="F51" s="0" t="s">
        <v>2478</v>
      </c>
      <c r="G51" s="0" t="s">
        <v>1691</v>
      </c>
    </row>
    <row customHeight="1" ht="11.25">
      <c r="A52" s="374" t="s">
        <v>16</v>
      </c>
      <c r="B52" s="0" t="s">
        <v>2574</v>
      </c>
      <c r="C52" s="0" t="s">
        <v>2575</v>
      </c>
      <c r="D52" s="0" t="s">
        <v>2576</v>
      </c>
      <c r="E52" s="0" t="s">
        <v>2577</v>
      </c>
      <c r="F52" s="0" t="s">
        <v>2478</v>
      </c>
      <c r="G52" s="0" t="s">
        <v>1695</v>
      </c>
    </row>
    <row customHeight="1" ht="11.25">
      <c r="A53" s="374" t="s">
        <v>16</v>
      </c>
      <c r="B53" s="0" t="s">
        <v>2574</v>
      </c>
      <c r="C53" s="0" t="s">
        <v>2575</v>
      </c>
      <c r="D53" s="0" t="s">
        <v>2578</v>
      </c>
      <c r="E53" s="0" t="s">
        <v>2579</v>
      </c>
      <c r="F53" s="0" t="s">
        <v>2478</v>
      </c>
      <c r="G53" s="0" t="s">
        <v>1697</v>
      </c>
    </row>
    <row customHeight="1" ht="11.25">
      <c r="A54" s="374" t="s">
        <v>16</v>
      </c>
      <c r="B54" s="0" t="s">
        <v>2574</v>
      </c>
      <c r="C54" s="0" t="s">
        <v>2575</v>
      </c>
      <c r="D54" s="0" t="s">
        <v>2580</v>
      </c>
      <c r="E54" s="0" t="s">
        <v>2581</v>
      </c>
      <c r="F54" s="0" t="s">
        <v>2478</v>
      </c>
      <c r="G54" s="0" t="s">
        <v>1700</v>
      </c>
    </row>
    <row customHeight="1" ht="11.25">
      <c r="A55" s="374" t="s">
        <v>16</v>
      </c>
      <c r="B55" s="0" t="s">
        <v>2574</v>
      </c>
      <c r="C55" s="0" t="s">
        <v>2575</v>
      </c>
      <c r="D55" s="0" t="s">
        <v>2582</v>
      </c>
      <c r="E55" s="0" t="s">
        <v>2583</v>
      </c>
      <c r="F55" s="0" t="s">
        <v>2478</v>
      </c>
      <c r="G55" s="0" t="s">
        <v>1704</v>
      </c>
    </row>
    <row customHeight="1" ht="11.25">
      <c r="A56" s="374" t="s">
        <v>16</v>
      </c>
      <c r="B56" s="0" t="s">
        <v>2574</v>
      </c>
      <c r="C56" s="0" t="s">
        <v>2575</v>
      </c>
      <c r="D56" s="0" t="s">
        <v>2584</v>
      </c>
      <c r="E56" s="0" t="s">
        <v>2585</v>
      </c>
      <c r="F56" s="0" t="s">
        <v>2478</v>
      </c>
      <c r="G56" s="0" t="s">
        <v>1707</v>
      </c>
    </row>
    <row customHeight="1" ht="11.25">
      <c r="A57" s="374" t="s">
        <v>16</v>
      </c>
      <c r="B57" s="0" t="s">
        <v>2574</v>
      </c>
      <c r="C57" s="0" t="s">
        <v>2575</v>
      </c>
      <c r="D57" s="0" t="s">
        <v>2586</v>
      </c>
      <c r="E57" s="0" t="s">
        <v>2587</v>
      </c>
      <c r="F57" s="0" t="s">
        <v>2478</v>
      </c>
      <c r="G57" s="0" t="s">
        <v>1710</v>
      </c>
    </row>
    <row customHeight="1" ht="11.25">
      <c r="A58" s="374" t="s">
        <v>16</v>
      </c>
      <c r="B58" s="0" t="s">
        <v>2574</v>
      </c>
      <c r="C58" s="0" t="s">
        <v>2575</v>
      </c>
      <c r="D58" s="0" t="s">
        <v>2574</v>
      </c>
      <c r="E58" s="0" t="s">
        <v>2575</v>
      </c>
      <c r="F58" s="0" t="s">
        <v>2485</v>
      </c>
      <c r="G58" s="0" t="s">
        <v>1713</v>
      </c>
    </row>
    <row customHeight="1" ht="11.25">
      <c r="A59" s="374" t="s">
        <v>16</v>
      </c>
      <c r="B59" s="0" t="s">
        <v>2574</v>
      </c>
      <c r="C59" s="0" t="s">
        <v>2575</v>
      </c>
      <c r="D59" s="0" t="s">
        <v>2588</v>
      </c>
      <c r="E59" s="0" t="s">
        <v>2589</v>
      </c>
      <c r="F59" s="0" t="s">
        <v>2478</v>
      </c>
      <c r="G59" s="0" t="s">
        <v>1717</v>
      </c>
    </row>
    <row customHeight="1" ht="11.25">
      <c r="A60" s="374" t="s">
        <v>16</v>
      </c>
      <c r="B60" s="0" t="s">
        <v>2574</v>
      </c>
      <c r="C60" s="0" t="s">
        <v>2575</v>
      </c>
      <c r="D60" s="0" t="s">
        <v>2590</v>
      </c>
      <c r="E60" s="0" t="s">
        <v>2591</v>
      </c>
      <c r="F60" s="0" t="s">
        <v>2478</v>
      </c>
      <c r="G60" s="0" t="s">
        <v>1720</v>
      </c>
    </row>
    <row customHeight="1" ht="11.25">
      <c r="A61" s="374" t="s">
        <v>16</v>
      </c>
      <c r="B61" s="0" t="s">
        <v>2574</v>
      </c>
      <c r="C61" s="0" t="s">
        <v>2575</v>
      </c>
      <c r="D61" s="0" t="s">
        <v>2592</v>
      </c>
      <c r="E61" s="0" t="s">
        <v>2593</v>
      </c>
      <c r="F61" s="0" t="s">
        <v>2478</v>
      </c>
      <c r="G61" s="0" t="s">
        <v>2594</v>
      </c>
    </row>
    <row customHeight="1" ht="11.25">
      <c r="A62" s="374" t="s">
        <v>16</v>
      </c>
      <c r="B62" s="0" t="s">
        <v>2574</v>
      </c>
      <c r="C62" s="0" t="s">
        <v>2575</v>
      </c>
      <c r="D62" s="0" t="s">
        <v>2595</v>
      </c>
      <c r="E62" s="0" t="s">
        <v>2596</v>
      </c>
      <c r="F62" s="0" t="s">
        <v>2478</v>
      </c>
      <c r="G62" s="0" t="s">
        <v>2597</v>
      </c>
    </row>
    <row customHeight="1" ht="11.25">
      <c r="A63" s="374" t="s">
        <v>16</v>
      </c>
      <c r="B63" s="0" t="s">
        <v>2574</v>
      </c>
      <c r="C63" s="0" t="s">
        <v>2575</v>
      </c>
      <c r="D63" s="0" t="s">
        <v>2598</v>
      </c>
      <c r="E63" s="0" t="s">
        <v>2599</v>
      </c>
      <c r="F63" s="0" t="s">
        <v>2478</v>
      </c>
      <c r="G63" s="0" t="s">
        <v>2600</v>
      </c>
    </row>
    <row customHeight="1" ht="11.25">
      <c r="A64" s="374" t="s">
        <v>16</v>
      </c>
      <c r="B64" s="0" t="s">
        <v>2601</v>
      </c>
      <c r="C64" s="0" t="s">
        <v>2602</v>
      </c>
      <c r="D64" s="0" t="s">
        <v>2603</v>
      </c>
      <c r="E64" s="0" t="s">
        <v>2604</v>
      </c>
      <c r="F64" s="0" t="s">
        <v>2478</v>
      </c>
      <c r="G64" s="0" t="s">
        <v>2605</v>
      </c>
    </row>
    <row customHeight="1" ht="11.25">
      <c r="A65" s="374" t="s">
        <v>16</v>
      </c>
      <c r="B65" s="0" t="s">
        <v>2601</v>
      </c>
      <c r="C65" s="0" t="s">
        <v>2602</v>
      </c>
      <c r="D65" s="0" t="s">
        <v>2606</v>
      </c>
      <c r="E65" s="0" t="s">
        <v>2607</v>
      </c>
      <c r="F65" s="0" t="s">
        <v>2478</v>
      </c>
      <c r="G65" s="0" t="s">
        <v>2608</v>
      </c>
    </row>
    <row customHeight="1" ht="11.25">
      <c r="A66" s="374" t="s">
        <v>16</v>
      </c>
      <c r="B66" s="0" t="s">
        <v>2601</v>
      </c>
      <c r="C66" s="0" t="s">
        <v>2602</v>
      </c>
      <c r="D66" s="0" t="s">
        <v>2609</v>
      </c>
      <c r="E66" s="0" t="s">
        <v>2610</v>
      </c>
      <c r="F66" s="0" t="s">
        <v>2478</v>
      </c>
      <c r="G66" s="0" t="s">
        <v>2611</v>
      </c>
    </row>
    <row customHeight="1" ht="11.25">
      <c r="A67" s="374" t="s">
        <v>16</v>
      </c>
      <c r="B67" s="0" t="s">
        <v>2601</v>
      </c>
      <c r="C67" s="0" t="s">
        <v>2602</v>
      </c>
      <c r="D67" s="0" t="s">
        <v>2612</v>
      </c>
      <c r="E67" s="0" t="s">
        <v>2613</v>
      </c>
      <c r="F67" s="0" t="s">
        <v>2478</v>
      </c>
      <c r="G67" s="0" t="s">
        <v>2038</v>
      </c>
    </row>
    <row customHeight="1" ht="11.25">
      <c r="A68" s="374" t="s">
        <v>16</v>
      </c>
      <c r="B68" s="0" t="s">
        <v>2601</v>
      </c>
      <c r="C68" s="0" t="s">
        <v>2602</v>
      </c>
      <c r="D68" s="0" t="s">
        <v>2614</v>
      </c>
      <c r="E68" s="0" t="s">
        <v>2615</v>
      </c>
      <c r="F68" s="0" t="s">
        <v>2478</v>
      </c>
      <c r="G68" s="0" t="s">
        <v>2616</v>
      </c>
    </row>
    <row customHeight="1" ht="11.25">
      <c r="A69" s="374" t="s">
        <v>16</v>
      </c>
      <c r="B69" s="0" t="s">
        <v>2601</v>
      </c>
      <c r="C69" s="0" t="s">
        <v>2602</v>
      </c>
      <c r="D69" s="0" t="s">
        <v>2617</v>
      </c>
      <c r="E69" s="0" t="s">
        <v>2618</v>
      </c>
      <c r="F69" s="0" t="s">
        <v>2478</v>
      </c>
      <c r="G69" s="0" t="s">
        <v>2241</v>
      </c>
    </row>
    <row customHeight="1" ht="11.25">
      <c r="A70" s="374" t="s">
        <v>16</v>
      </c>
      <c r="B70" s="0" t="s">
        <v>2601</v>
      </c>
      <c r="C70" s="0" t="s">
        <v>2602</v>
      </c>
      <c r="D70" s="0" t="s">
        <v>2619</v>
      </c>
      <c r="E70" s="0" t="s">
        <v>2620</v>
      </c>
      <c r="F70" s="0" t="s">
        <v>2478</v>
      </c>
      <c r="G70" s="0" t="s">
        <v>2621</v>
      </c>
    </row>
    <row customHeight="1" ht="11.25">
      <c r="A71" s="374" t="s">
        <v>16</v>
      </c>
      <c r="B71" s="0" t="s">
        <v>2601</v>
      </c>
      <c r="C71" s="0" t="s">
        <v>2602</v>
      </c>
      <c r="D71" s="0" t="s">
        <v>2601</v>
      </c>
      <c r="E71" s="0" t="s">
        <v>2602</v>
      </c>
      <c r="F71" s="0" t="s">
        <v>2485</v>
      </c>
      <c r="G71" s="0" t="s">
        <v>2622</v>
      </c>
    </row>
    <row customHeight="1" ht="11.25">
      <c r="A72" s="374" t="s">
        <v>16</v>
      </c>
      <c r="B72" s="0" t="s">
        <v>2601</v>
      </c>
      <c r="C72" s="0" t="s">
        <v>2602</v>
      </c>
      <c r="D72" s="0" t="s">
        <v>2623</v>
      </c>
      <c r="E72" s="0" t="s">
        <v>2624</v>
      </c>
      <c r="F72" s="0" t="s">
        <v>2478</v>
      </c>
      <c r="G72" s="0" t="s">
        <v>2625</v>
      </c>
    </row>
    <row customHeight="1" ht="11.25">
      <c r="A73" s="374" t="s">
        <v>16</v>
      </c>
      <c r="B73" s="0" t="s">
        <v>2601</v>
      </c>
      <c r="C73" s="0" t="s">
        <v>2602</v>
      </c>
      <c r="D73" s="0" t="s">
        <v>2626</v>
      </c>
      <c r="E73" s="0" t="s">
        <v>2627</v>
      </c>
      <c r="F73" s="0" t="s">
        <v>2478</v>
      </c>
      <c r="G73" s="0" t="s">
        <v>2628</v>
      </c>
    </row>
    <row customHeight="1" ht="11.25">
      <c r="A74" s="374" t="s">
        <v>16</v>
      </c>
      <c r="B74" s="0" t="s">
        <v>2629</v>
      </c>
      <c r="C74" s="0" t="s">
        <v>2630</v>
      </c>
      <c r="D74" s="0" t="s">
        <v>2631</v>
      </c>
      <c r="E74" s="0" t="s">
        <v>2632</v>
      </c>
      <c r="F74" s="0" t="s">
        <v>2478</v>
      </c>
      <c r="G74" s="0" t="s">
        <v>2633</v>
      </c>
    </row>
    <row customHeight="1" ht="11.25">
      <c r="A75" s="374" t="s">
        <v>16</v>
      </c>
      <c r="B75" s="0" t="s">
        <v>2629</v>
      </c>
      <c r="C75" s="0" t="s">
        <v>2630</v>
      </c>
      <c r="D75" s="0" t="s">
        <v>2634</v>
      </c>
      <c r="E75" s="0" t="s">
        <v>2635</v>
      </c>
      <c r="F75" s="0" t="s">
        <v>2478</v>
      </c>
      <c r="G75" s="0" t="s">
        <v>2636</v>
      </c>
    </row>
    <row customHeight="1" ht="11.25">
      <c r="A76" s="374" t="s">
        <v>16</v>
      </c>
      <c r="B76" s="0" t="s">
        <v>2629</v>
      </c>
      <c r="C76" s="0" t="s">
        <v>2630</v>
      </c>
      <c r="D76" s="0" t="s">
        <v>2637</v>
      </c>
      <c r="E76" s="0" t="s">
        <v>2638</v>
      </c>
      <c r="F76" s="0" t="s">
        <v>2478</v>
      </c>
      <c r="G76" s="0" t="s">
        <v>2639</v>
      </c>
    </row>
    <row customHeight="1" ht="11.25">
      <c r="A77" s="374" t="s">
        <v>16</v>
      </c>
      <c r="B77" s="0" t="s">
        <v>2629</v>
      </c>
      <c r="C77" s="0" t="s">
        <v>2630</v>
      </c>
      <c r="D77" s="0" t="s">
        <v>2640</v>
      </c>
      <c r="E77" s="0" t="s">
        <v>2641</v>
      </c>
      <c r="F77" s="0" t="s">
        <v>2478</v>
      </c>
      <c r="G77" s="0" t="s">
        <v>2642</v>
      </c>
    </row>
    <row customHeight="1" ht="11.25">
      <c r="A78" s="374" t="s">
        <v>16</v>
      </c>
      <c r="B78" s="0" t="s">
        <v>2629</v>
      </c>
      <c r="C78" s="0" t="s">
        <v>2630</v>
      </c>
      <c r="D78" s="0" t="s">
        <v>2629</v>
      </c>
      <c r="E78" s="0" t="s">
        <v>2630</v>
      </c>
      <c r="F78" s="0" t="s">
        <v>2485</v>
      </c>
      <c r="G78" s="0" t="s">
        <v>2643</v>
      </c>
    </row>
    <row customHeight="1" ht="11.25">
      <c r="A79" s="374" t="s">
        <v>16</v>
      </c>
      <c r="B79" s="0" t="s">
        <v>2629</v>
      </c>
      <c r="C79" s="0" t="s">
        <v>2630</v>
      </c>
      <c r="D79" s="0" t="s">
        <v>2644</v>
      </c>
      <c r="E79" s="0" t="s">
        <v>2645</v>
      </c>
      <c r="F79" s="0" t="s">
        <v>2478</v>
      </c>
      <c r="G79" s="0" t="s">
        <v>2646</v>
      </c>
    </row>
    <row customHeight="1" ht="11.25">
      <c r="A80" s="374" t="s">
        <v>16</v>
      </c>
      <c r="B80" s="0" t="s">
        <v>2629</v>
      </c>
      <c r="C80" s="0" t="s">
        <v>2630</v>
      </c>
      <c r="D80" s="0" t="s">
        <v>2647</v>
      </c>
      <c r="E80" s="0" t="s">
        <v>2648</v>
      </c>
      <c r="F80" s="0" t="s">
        <v>2478</v>
      </c>
      <c r="G80" s="0" t="s">
        <v>2649</v>
      </c>
    </row>
    <row customHeight="1" ht="11.25">
      <c r="A81" s="374" t="s">
        <v>16</v>
      </c>
      <c r="B81" s="0" t="s">
        <v>2629</v>
      </c>
      <c r="C81" s="0" t="s">
        <v>2630</v>
      </c>
      <c r="D81" s="0" t="s">
        <v>2650</v>
      </c>
      <c r="E81" s="0" t="s">
        <v>2651</v>
      </c>
      <c r="F81" s="0" t="s">
        <v>2478</v>
      </c>
      <c r="G81" s="0" t="s">
        <v>2652</v>
      </c>
    </row>
    <row customHeight="1" ht="11.25">
      <c r="A82" s="374" t="s">
        <v>16</v>
      </c>
      <c r="B82" s="0" t="s">
        <v>2653</v>
      </c>
      <c r="C82" s="0" t="s">
        <v>2654</v>
      </c>
      <c r="D82" s="0" t="s">
        <v>2655</v>
      </c>
      <c r="E82" s="0" t="s">
        <v>2656</v>
      </c>
      <c r="F82" s="0" t="s">
        <v>2478</v>
      </c>
      <c r="G82" s="0" t="s">
        <v>2657</v>
      </c>
    </row>
    <row customHeight="1" ht="11.25">
      <c r="A83" s="374" t="s">
        <v>16</v>
      </c>
      <c r="B83" s="0" t="s">
        <v>2653</v>
      </c>
      <c r="C83" s="0" t="s">
        <v>2654</v>
      </c>
      <c r="D83" s="0" t="s">
        <v>2658</v>
      </c>
      <c r="E83" s="0" t="s">
        <v>2659</v>
      </c>
      <c r="F83" s="0" t="s">
        <v>2478</v>
      </c>
      <c r="G83" s="0" t="s">
        <v>2660</v>
      </c>
    </row>
    <row customHeight="1" ht="11.25">
      <c r="A84" s="374" t="s">
        <v>16</v>
      </c>
      <c r="B84" s="0" t="s">
        <v>2653</v>
      </c>
      <c r="C84" s="0" t="s">
        <v>2654</v>
      </c>
      <c r="D84" s="0" t="s">
        <v>2661</v>
      </c>
      <c r="E84" s="0" t="s">
        <v>2662</v>
      </c>
      <c r="F84" s="0" t="s">
        <v>2478</v>
      </c>
      <c r="G84" s="0" t="s">
        <v>2663</v>
      </c>
    </row>
    <row customHeight="1" ht="11.25">
      <c r="A85" s="374" t="s">
        <v>16</v>
      </c>
      <c r="B85" s="0" t="s">
        <v>2653</v>
      </c>
      <c r="C85" s="0" t="s">
        <v>2654</v>
      </c>
      <c r="D85" s="0" t="s">
        <v>2664</v>
      </c>
      <c r="E85" s="0" t="s">
        <v>2665</v>
      </c>
      <c r="F85" s="0" t="s">
        <v>2478</v>
      </c>
      <c r="G85" s="0" t="s">
        <v>2666</v>
      </c>
    </row>
    <row customHeight="1" ht="11.25">
      <c r="A86" s="374" t="s">
        <v>16</v>
      </c>
      <c r="B86" s="0" t="s">
        <v>2653</v>
      </c>
      <c r="C86" s="0" t="s">
        <v>2654</v>
      </c>
      <c r="D86" s="0" t="s">
        <v>2667</v>
      </c>
      <c r="E86" s="0" t="s">
        <v>2668</v>
      </c>
      <c r="F86" s="0" t="s">
        <v>2478</v>
      </c>
      <c r="G86" s="0" t="s">
        <v>2669</v>
      </c>
    </row>
    <row customHeight="1" ht="11.25">
      <c r="A87" s="374" t="s">
        <v>16</v>
      </c>
      <c r="B87" s="0" t="s">
        <v>2653</v>
      </c>
      <c r="C87" s="0" t="s">
        <v>2654</v>
      </c>
      <c r="D87" s="0" t="s">
        <v>2653</v>
      </c>
      <c r="E87" s="0" t="s">
        <v>2654</v>
      </c>
      <c r="F87" s="0" t="s">
        <v>2485</v>
      </c>
      <c r="G87" s="0" t="s">
        <v>2670</v>
      </c>
    </row>
    <row customHeight="1" ht="11.25">
      <c r="A88" s="374" t="s">
        <v>16</v>
      </c>
      <c r="B88" s="0" t="s">
        <v>2653</v>
      </c>
      <c r="C88" s="0" t="s">
        <v>2654</v>
      </c>
      <c r="D88" s="0" t="s">
        <v>2671</v>
      </c>
      <c r="E88" s="0" t="s">
        <v>2672</v>
      </c>
      <c r="F88" s="0" t="s">
        <v>2478</v>
      </c>
      <c r="G88" s="0" t="s">
        <v>2673</v>
      </c>
    </row>
    <row customHeight="1" ht="11.25">
      <c r="A89" s="374" t="s">
        <v>16</v>
      </c>
      <c r="B89" s="0" t="s">
        <v>2653</v>
      </c>
      <c r="C89" s="0" t="s">
        <v>2654</v>
      </c>
      <c r="D89" s="0" t="s">
        <v>2674</v>
      </c>
      <c r="E89" s="0" t="s">
        <v>2675</v>
      </c>
      <c r="F89" s="0" t="s">
        <v>2478</v>
      </c>
      <c r="G89" s="0" t="s">
        <v>2676</v>
      </c>
    </row>
    <row customHeight="1" ht="11.25">
      <c r="A90" s="374" t="s">
        <v>16</v>
      </c>
      <c r="B90" s="0" t="s">
        <v>2677</v>
      </c>
      <c r="C90" s="0" t="s">
        <v>2678</v>
      </c>
      <c r="D90" s="0" t="s">
        <v>2679</v>
      </c>
      <c r="E90" s="0" t="s">
        <v>2680</v>
      </c>
      <c r="F90" s="0" t="s">
        <v>2478</v>
      </c>
      <c r="G90" s="0" t="s">
        <v>2681</v>
      </c>
    </row>
    <row customHeight="1" ht="11.25">
      <c r="A91" s="374" t="s">
        <v>16</v>
      </c>
      <c r="B91" s="0" t="s">
        <v>2677</v>
      </c>
      <c r="C91" s="0" t="s">
        <v>2678</v>
      </c>
      <c r="D91" s="0" t="s">
        <v>2682</v>
      </c>
      <c r="E91" s="0" t="s">
        <v>2683</v>
      </c>
      <c r="F91" s="0" t="s">
        <v>2478</v>
      </c>
      <c r="G91" s="0" t="s">
        <v>2684</v>
      </c>
    </row>
    <row customHeight="1" ht="11.25">
      <c r="A92" s="374" t="s">
        <v>16</v>
      </c>
      <c r="B92" s="0" t="s">
        <v>2677</v>
      </c>
      <c r="C92" s="0" t="s">
        <v>2678</v>
      </c>
      <c r="D92" s="0" t="s">
        <v>2685</v>
      </c>
      <c r="E92" s="0" t="s">
        <v>2686</v>
      </c>
      <c r="F92" s="0" t="s">
        <v>2478</v>
      </c>
      <c r="G92" s="0" t="s">
        <v>2687</v>
      </c>
    </row>
    <row customHeight="1" ht="11.25">
      <c r="A93" s="374" t="s">
        <v>16</v>
      </c>
      <c r="B93" s="0" t="s">
        <v>2677</v>
      </c>
      <c r="C93" s="0" t="s">
        <v>2678</v>
      </c>
      <c r="D93" s="0" t="s">
        <v>2688</v>
      </c>
      <c r="E93" s="0" t="s">
        <v>2689</v>
      </c>
      <c r="F93" s="0" t="s">
        <v>2478</v>
      </c>
      <c r="G93" s="0" t="s">
        <v>2690</v>
      </c>
    </row>
    <row customHeight="1" ht="11.25">
      <c r="A94" s="374" t="s">
        <v>16</v>
      </c>
      <c r="B94" s="0" t="s">
        <v>2677</v>
      </c>
      <c r="C94" s="0" t="s">
        <v>2678</v>
      </c>
      <c r="D94" s="0" t="s">
        <v>2691</v>
      </c>
      <c r="E94" s="0" t="s">
        <v>2692</v>
      </c>
      <c r="F94" s="0" t="s">
        <v>2478</v>
      </c>
      <c r="G94" s="0" t="s">
        <v>2693</v>
      </c>
    </row>
    <row customHeight="1" ht="11.25">
      <c r="A95" s="374" t="s">
        <v>16</v>
      </c>
      <c r="B95" s="0" t="s">
        <v>2677</v>
      </c>
      <c r="C95" s="0" t="s">
        <v>2678</v>
      </c>
      <c r="D95" s="0" t="s">
        <v>2694</v>
      </c>
      <c r="E95" s="0" t="s">
        <v>2695</v>
      </c>
      <c r="F95" s="0" t="s">
        <v>2478</v>
      </c>
      <c r="G95" s="0" t="s">
        <v>2696</v>
      </c>
    </row>
    <row customHeight="1" ht="11.25">
      <c r="A96" s="374" t="s">
        <v>16</v>
      </c>
      <c r="B96" s="0" t="s">
        <v>2677</v>
      </c>
      <c r="C96" s="0" t="s">
        <v>2678</v>
      </c>
      <c r="D96" s="0" t="s">
        <v>2697</v>
      </c>
      <c r="E96" s="0" t="s">
        <v>2698</v>
      </c>
      <c r="F96" s="0" t="s">
        <v>2478</v>
      </c>
      <c r="G96" s="0" t="s">
        <v>2699</v>
      </c>
    </row>
    <row customHeight="1" ht="11.25">
      <c r="A97" s="374" t="s">
        <v>16</v>
      </c>
      <c r="B97" s="0" t="s">
        <v>2677</v>
      </c>
      <c r="C97" s="0" t="s">
        <v>2678</v>
      </c>
      <c r="D97" s="0" t="s">
        <v>2700</v>
      </c>
      <c r="E97" s="0" t="s">
        <v>2701</v>
      </c>
      <c r="F97" s="0" t="s">
        <v>2478</v>
      </c>
      <c r="G97" s="0" t="s">
        <v>2702</v>
      </c>
    </row>
    <row customHeight="1" ht="11.25">
      <c r="A98" s="374" t="s">
        <v>16</v>
      </c>
      <c r="B98" s="0" t="s">
        <v>2677</v>
      </c>
      <c r="C98" s="0" t="s">
        <v>2678</v>
      </c>
      <c r="D98" s="0" t="s">
        <v>2703</v>
      </c>
      <c r="E98" s="0" t="s">
        <v>2704</v>
      </c>
      <c r="F98" s="0" t="s">
        <v>2478</v>
      </c>
      <c r="G98" s="0" t="s">
        <v>2705</v>
      </c>
    </row>
    <row customHeight="1" ht="11.25">
      <c r="A99" s="374" t="s">
        <v>16</v>
      </c>
      <c r="B99" s="0" t="s">
        <v>2677</v>
      </c>
      <c r="C99" s="0" t="s">
        <v>2678</v>
      </c>
      <c r="D99" s="0" t="s">
        <v>2706</v>
      </c>
      <c r="E99" s="0" t="s">
        <v>2707</v>
      </c>
      <c r="F99" s="0" t="s">
        <v>2478</v>
      </c>
      <c r="G99" s="0" t="s">
        <v>2708</v>
      </c>
    </row>
    <row customHeight="1" ht="11.25">
      <c r="A100" s="374" t="s">
        <v>16</v>
      </c>
      <c r="B100" s="0" t="s">
        <v>2677</v>
      </c>
      <c r="C100" s="0" t="s">
        <v>2678</v>
      </c>
      <c r="D100" s="0" t="s">
        <v>2709</v>
      </c>
      <c r="E100" s="0" t="s">
        <v>2710</v>
      </c>
      <c r="F100" s="0" t="s">
        <v>2478</v>
      </c>
      <c r="G100" s="0" t="s">
        <v>2711</v>
      </c>
    </row>
    <row customHeight="1" ht="11.25">
      <c r="A101" s="374" t="s">
        <v>16</v>
      </c>
      <c r="B101" s="0" t="s">
        <v>2677</v>
      </c>
      <c r="C101" s="0" t="s">
        <v>2678</v>
      </c>
      <c r="D101" s="0" t="s">
        <v>2677</v>
      </c>
      <c r="E101" s="0" t="s">
        <v>2678</v>
      </c>
      <c r="F101" s="0" t="s">
        <v>2485</v>
      </c>
      <c r="G101" s="0" t="s">
        <v>2712</v>
      </c>
    </row>
    <row customHeight="1" ht="11.25">
      <c r="A102" s="374" t="s">
        <v>16</v>
      </c>
      <c r="B102" s="0" t="s">
        <v>2677</v>
      </c>
      <c r="C102" s="0" t="s">
        <v>2678</v>
      </c>
      <c r="D102" s="0" t="s">
        <v>2713</v>
      </c>
      <c r="E102" s="0" t="s">
        <v>2714</v>
      </c>
      <c r="F102" s="0" t="s">
        <v>2478</v>
      </c>
      <c r="G102" s="0" t="s">
        <v>2715</v>
      </c>
    </row>
    <row customHeight="1" ht="11.25">
      <c r="A103" s="374" t="s">
        <v>16</v>
      </c>
      <c r="B103" s="0" t="s">
        <v>2677</v>
      </c>
      <c r="C103" s="0" t="s">
        <v>2678</v>
      </c>
      <c r="D103" s="0" t="s">
        <v>2716</v>
      </c>
      <c r="E103" s="0" t="s">
        <v>2717</v>
      </c>
      <c r="F103" s="0" t="s">
        <v>2478</v>
      </c>
      <c r="G103" s="0" t="s">
        <v>2718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D5B39-BE53-C6EA-7F44-0.2350762B}"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2719</v>
      </c>
      <c r="B1" s="836" t="s">
        <v>2720</v>
      </c>
      <c r="C1" s="1160" t="s">
        <v>2721</v>
      </c>
      <c r="D1" s="836" t="s">
        <v>2722</v>
      </c>
      <c r="E1" s="836" t="s">
        <v>2723</v>
      </c>
      <c r="F1" s="1160" t="s">
        <v>2724</v>
      </c>
      <c r="G1" s="1160" t="s">
        <v>2725</v>
      </c>
      <c r="H1" s="1160" t="s">
        <v>2726</v>
      </c>
      <c r="I1" s="1160" t="s">
        <v>2727</v>
      </c>
    </row>
    <row customHeight="1" ht="11.25">
      <c r="A2" s="1692" t="s">
        <v>104</v>
      </c>
      <c r="B2" s="1692" t="s">
        <v>2728</v>
      </c>
      <c r="C2" s="1692" t="s">
        <v>22</v>
      </c>
      <c r="D2" s="1692" t="s">
        <v>2729</v>
      </c>
      <c r="E2" s="1692" t="s">
        <v>2730</v>
      </c>
      <c r="F2" s="1692" t="s">
        <v>22</v>
      </c>
      <c r="G2" s="1692" t="s">
        <v>22</v>
      </c>
      <c r="H2" s="1692" t="s">
        <v>22</v>
      </c>
      <c r="I2" s="1692" t="s">
        <v>22</v>
      </c>
    </row>
    <row customHeight="1" ht="11.25">
      <c r="A3" s="1692" t="s">
        <v>105</v>
      </c>
      <c r="B3" s="1692" t="s">
        <v>2731</v>
      </c>
      <c r="C3" s="1692" t="s">
        <v>22</v>
      </c>
      <c r="D3" s="1692" t="s">
        <v>2732</v>
      </c>
      <c r="E3" s="1692" t="s">
        <v>2733</v>
      </c>
      <c r="F3" s="1692" t="s">
        <v>22</v>
      </c>
      <c r="G3" s="1692" t="s">
        <v>22</v>
      </c>
      <c r="H3" s="1692" t="s">
        <v>22</v>
      </c>
      <c r="I3" s="1692" t="s">
        <v>22</v>
      </c>
    </row>
    <row customHeight="1" ht="11.25">
      <c r="A4" s="1692" t="s">
        <v>88</v>
      </c>
      <c r="B4" s="1692" t="s">
        <v>2734</v>
      </c>
      <c r="C4" s="1692" t="s">
        <v>22</v>
      </c>
      <c r="D4" s="1692" t="s">
        <v>2735</v>
      </c>
      <c r="E4" s="1692" t="s">
        <v>2736</v>
      </c>
      <c r="F4" s="1692" t="s">
        <v>22</v>
      </c>
      <c r="G4" s="1692" t="s">
        <v>22</v>
      </c>
      <c r="H4" s="1692" t="s">
        <v>22</v>
      </c>
      <c r="I4" s="1692" t="s">
        <v>22</v>
      </c>
    </row>
    <row customHeight="1" ht="11.25">
      <c r="A5" s="1692" t="s">
        <v>89</v>
      </c>
      <c r="B5" s="1692" t="s">
        <v>2737</v>
      </c>
      <c r="C5" s="1692" t="s">
        <v>22</v>
      </c>
      <c r="D5" s="1692" t="s">
        <v>2738</v>
      </c>
      <c r="E5" s="1692" t="s">
        <v>2739</v>
      </c>
      <c r="F5" s="1692" t="s">
        <v>22</v>
      </c>
      <c r="G5" s="1692" t="s">
        <v>22</v>
      </c>
      <c r="H5" s="1692" t="s">
        <v>22</v>
      </c>
      <c r="I5" s="1692" t="s">
        <v>22</v>
      </c>
    </row>
    <row customHeight="1" ht="11.25">
      <c r="A6" s="1692" t="s">
        <v>106</v>
      </c>
      <c r="B6" s="1692" t="s">
        <v>2740</v>
      </c>
      <c r="C6" s="1692" t="s">
        <v>22</v>
      </c>
      <c r="D6" s="1692" t="s">
        <v>2732</v>
      </c>
      <c r="E6" s="1692" t="s">
        <v>2733</v>
      </c>
      <c r="F6" s="1692" t="s">
        <v>22</v>
      </c>
      <c r="G6" s="1692" t="s">
        <v>22</v>
      </c>
      <c r="H6" s="1692" t="s">
        <v>22</v>
      </c>
      <c r="I6" s="1692" t="s">
        <v>22</v>
      </c>
    </row>
    <row customHeight="1" ht="11.25">
      <c r="A7" s="1692" t="s">
        <v>90</v>
      </c>
      <c r="B7" s="1692" t="s">
        <v>2741</v>
      </c>
      <c r="C7" s="1692" t="s">
        <v>22</v>
      </c>
      <c r="D7" s="1692" t="s">
        <v>2732</v>
      </c>
      <c r="E7" s="1692" t="s">
        <v>2733</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9C9DC-9AD3-9D9B-3FF2-0.A21EF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23F9A-D3D2-E7C7-0BBD-0.14207211}" mc:Ignorable="x14ac xr xr2 xr3">
  <sheetPr>
    <tabColor theme="3" tint="0.6"/>
  </sheetPr>
  <dimension ref="A1:AT19"/>
  <sheetViews>
    <sheetView topLeftCell="A1" showGridLines="0" zoomScale="90" workbookViewId="0">
      <selection activeCell="Z13" sqref="Z13"/>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365</v>
      </c>
      <c r="I1" s="2218"/>
      <c r="J1" s="2218"/>
      <c r="K1" s="2218"/>
      <c r="L1" s="2218"/>
      <c r="M1" s="2218"/>
      <c r="N1" s="2218"/>
      <c r="O1" s="2218"/>
      <c r="P1" s="2218"/>
      <c r="Q1" s="2218"/>
      <c r="R1" s="2218"/>
      <c r="T1" s="2218" t="s">
        <v>366</v>
      </c>
      <c r="U1" s="2218"/>
      <c r="V1" s="2218"/>
      <c r="X1" s="2218" t="s">
        <v>367</v>
      </c>
      <c r="Y1" s="2218"/>
      <c r="Z1" s="2218"/>
      <c r="AB1" s="2218" t="s">
        <v>368</v>
      </c>
      <c r="AC1" s="2218"/>
      <c r="AT1" s="448" t="s">
        <v>14</v>
      </c>
    </row>
    <row customHeight="1" ht="14.25" hidden="1">
      <c r="AT2" s="448">
        <v>0</v>
      </c>
    </row>
    <row s="1614" customFormat="1" customHeight="1" ht="5.25">
      <c r="C3" s="702"/>
      <c r="D3" s="703"/>
      <c r="E3" s="703"/>
      <c r="F3" s="703"/>
      <c r="G3" s="703"/>
      <c r="H3" s="703" t="s">
        <v>369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370</v>
      </c>
      <c r="I8" s="2227" t="s">
        <v>371</v>
      </c>
      <c r="J8" s="2224" t="s">
        <v>372</v>
      </c>
      <c r="K8" s="2224"/>
      <c r="L8" s="2224"/>
      <c r="M8" s="2219"/>
      <c r="N8" s="2224" t="s">
        <v>373</v>
      </c>
      <c r="O8" s="2224"/>
      <c r="P8" s="2224" t="s">
        <v>374</v>
      </c>
      <c r="Q8" s="2224"/>
      <c r="R8" s="2231" t="s">
        <v>375</v>
      </c>
      <c r="S8" s="825"/>
      <c r="T8" s="2229" t="s">
        <v>376</v>
      </c>
      <c r="U8" s="2229" t="s">
        <v>377</v>
      </c>
      <c r="V8" s="2229" t="s">
        <v>378</v>
      </c>
      <c r="W8" s="827"/>
      <c r="X8" s="2229" t="s">
        <v>379</v>
      </c>
      <c r="Y8" s="2229" t="s">
        <v>380</v>
      </c>
      <c r="Z8" s="2229" t="s">
        <v>381</v>
      </c>
      <c r="AA8" s="827"/>
      <c r="AB8" s="2229" t="s">
        <v>382</v>
      </c>
      <c r="AC8" s="2229" t="s">
        <v>375</v>
      </c>
      <c r="AD8" s="827"/>
      <c r="AE8" s="2224"/>
      <c r="AF8" s="2224"/>
      <c r="AG8" s="2224"/>
      <c r="AH8" s="2224"/>
      <c r="AT8" s="448">
        <v>26</v>
      </c>
    </row>
    <row customHeight="1" ht="46.199999999999996">
      <c r="C9" s="451"/>
      <c r="D9" s="2128"/>
      <c r="E9" s="2224"/>
      <c r="F9" s="2224"/>
      <c r="G9" s="830"/>
      <c r="H9" s="2226"/>
      <c r="I9" s="2228"/>
      <c r="J9" s="426" t="s">
        <v>383</v>
      </c>
      <c r="K9" s="426" t="s">
        <v>384</v>
      </c>
      <c r="L9" s="426" t="s">
        <v>385</v>
      </c>
      <c r="M9" s="432" t="s">
        <v>386</v>
      </c>
      <c r="N9" s="426" t="s">
        <v>387</v>
      </c>
      <c r="O9" s="426" t="s">
        <v>386</v>
      </c>
      <c r="P9" s="426" t="s">
        <v>388</v>
      </c>
      <c r="Q9" s="426" t="s">
        <v>386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25.5">
      <c r="A12" s="448"/>
      <c r="C12" s="451"/>
      <c r="D12" s="435" t="s">
        <v>104</v>
      </c>
      <c r="E12" s="1778" t="s">
        <v>390</v>
      </c>
      <c r="F12" s="856" t="str">
        <f>INDEX(VD_NAME_LIST,MATCH("4189671",VD_ID_LIST,0))</f>
        <v>Холодное водоснабжение. Питьевая вода</v>
      </c>
      <c r="G12" s="857"/>
      <c r="H12" s="1779"/>
      <c r="I12" s="1779"/>
      <c r="J12" s="434"/>
      <c r="K12" s="1864"/>
      <c r="L12" s="433"/>
      <c r="M12" s="1864"/>
      <c r="N12" s="434"/>
      <c r="O12" s="1864"/>
      <c r="P12" s="434"/>
      <c r="Q12" s="1864"/>
      <c r="R12" s="434"/>
      <c r="S12" s="855"/>
      <c r="T12" s="1779"/>
      <c r="U12" s="434"/>
      <c r="V12" s="434"/>
      <c r="W12" s="828"/>
      <c r="X12" s="1779">
        <v>164</v>
      </c>
      <c r="Y12" s="434">
        <v>20</v>
      </c>
      <c r="Z12" s="434">
        <v>27</v>
      </c>
      <c r="AA12" s="828"/>
      <c r="AB12" s="1779"/>
      <c r="AC12" s="434"/>
      <c r="AD12" s="828"/>
      <c r="AE12" s="2222" t="s">
        <v>391</v>
      </c>
      <c r="AF12" s="2222" t="s">
        <v>392</v>
      </c>
      <c r="AG12" s="2222" t="s">
        <v>393</v>
      </c>
      <c r="AH12" s="2222" t="s">
        <v>394</v>
      </c>
      <c r="AI12" s="448"/>
      <c r="AM12" s="512" t="s">
        <v>395</v>
      </c>
      <c r="AP12" s="501" t="s">
        <v>396</v>
      </c>
      <c r="AQ12" s="501" t="s">
        <v>396</v>
      </c>
      <c r="AT12" s="448">
        <v>14</v>
      </c>
    </row>
    <row customHeight="1" ht="28.5">
      <c r="A13" s="1636"/>
      <c r="B13" s="1636"/>
      <c r="C13" s="1689" t="s">
        <v>355</v>
      </c>
      <c r="D13" s="1870" t="s">
        <v>105</v>
      </c>
      <c r="E13" s="1778" t="s">
        <v>390</v>
      </c>
      <c r="F13" s="1869" t="str">
        <f>INDEX(VD_NAME_LIST,MATCH("4189677",VD_ID_LIST,0))</f>
        <v>Подключение (технологическое присоединение) к централизованной системе водоснабжения</v>
      </c>
      <c r="G13" s="857"/>
      <c r="H13" s="1779"/>
      <c r="I13" s="1779"/>
      <c r="J13" s="434"/>
      <c r="K13" s="1864"/>
      <c r="L13" s="433"/>
      <c r="M13" s="1864"/>
      <c r="N13" s="434"/>
      <c r="O13" s="1864"/>
      <c r="P13" s="434"/>
      <c r="Q13" s="1864"/>
      <c r="R13" s="434"/>
      <c r="S13" s="855"/>
      <c r="T13" s="1779"/>
      <c r="U13" s="434"/>
      <c r="V13" s="434"/>
      <c r="W13" s="1868"/>
      <c r="X13" s="1779">
        <v>0</v>
      </c>
      <c r="Y13" s="434">
        <v>0</v>
      </c>
      <c r="Z13" s="434">
        <v>0</v>
      </c>
      <c r="AA13" s="1868"/>
      <c r="AB13" s="1779"/>
      <c r="AC13" s="434"/>
      <c r="AD13" s="1868"/>
      <c r="AE13" s="90"/>
      <c r="AF13" s="90"/>
      <c r="AG13" s="90"/>
      <c r="AH13" s="90"/>
      <c r="AI13" s="1636"/>
      <c r="AJ13" s="1637"/>
      <c r="AK13" s="1637"/>
      <c r="AL13" s="1637"/>
      <c r="AM13" s="1637" t="s">
        <v>397</v>
      </c>
      <c r="AN13" s="1637"/>
      <c r="AO13" s="1637"/>
      <c r="AP13" s="1625" t="s">
        <v>396</v>
      </c>
      <c r="AQ13" s="1625" t="s">
        <v>396</v>
      </c>
      <c r="AR13" s="1637"/>
      <c r="AS13" s="1637"/>
      <c r="AT13" s="1636"/>
    </row>
    <row customHeight="1" ht="18">
      <c r="A14" s="448"/>
      <c r="C14" s="451"/>
      <c r="D14" s="406"/>
      <c r="E14" s="870" t="str">
        <f>IF(TITLE_DIFFERENTIATION_TYPE="нет","","Добавить систему")</f>
        <v/>
      </c>
      <c r="F14" s="870" t="str">
        <f>IF(TITLE_DIFFERENTIATION_TYPE="нет","Добавить вид деятельности","")</f>
        <v>Добавить вид деятельности</v>
      </c>
      <c r="G14" s="314"/>
      <c r="H14" s="407"/>
      <c r="I14" s="407"/>
      <c r="J14" s="407"/>
      <c r="K14" s="407"/>
      <c r="L14" s="407"/>
      <c r="M14" s="407"/>
      <c r="N14" s="407"/>
      <c r="O14" s="407"/>
      <c r="P14" s="407"/>
      <c r="Q14" s="407"/>
      <c r="R14" s="407"/>
      <c r="S14" s="407"/>
      <c r="T14" s="407"/>
      <c r="U14" s="407"/>
      <c r="V14" s="407"/>
      <c r="W14" s="407"/>
      <c r="X14" s="407"/>
      <c r="Y14" s="407"/>
      <c r="Z14" s="407"/>
      <c r="AA14" s="407"/>
      <c r="AB14" s="407"/>
      <c r="AC14" s="407"/>
      <c r="AD14" s="858"/>
      <c r="AE14" s="2223"/>
      <c r="AF14" s="2223"/>
      <c r="AG14" s="2223"/>
      <c r="AH14" s="2223"/>
      <c r="AI14" s="448"/>
      <c r="AT14" s="448">
        <v>17</v>
      </c>
    </row>
    <row customHeight="1" ht="14.699999999999998">
      <c r="AI15" s="448"/>
      <c r="AT15" s="448">
        <v>14</v>
      </c>
    </row>
    <row customHeight="1" ht="14.699999999999998">
      <c r="E16" s="759"/>
      <c r="L16" s="759"/>
      <c r="AT16" s="448">
        <v>14</v>
      </c>
    </row>
    <row customHeight="1" ht="14.699999999999998">
      <c r="L17" s="759"/>
      <c r="AT17" s="448">
        <v>14</v>
      </c>
    </row>
    <row customHeight="1" ht="14.699999999999998">
      <c r="L18" s="759"/>
      <c r="AT18" s="448">
        <v>14</v>
      </c>
    </row>
    <row customHeight="1" ht="22.5" hidden="1">
      <c r="A19" s="450" t="s">
        <v>80</v>
      </c>
      <c r="B19" s="448">
        <v>0</v>
      </c>
      <c r="C19" s="452">
        <v>3</v>
      </c>
      <c r="D19" s="448">
        <v>5</v>
      </c>
      <c r="E19" s="448">
        <v>48</v>
      </c>
      <c r="F19" s="448">
        <v>38</v>
      </c>
      <c r="G19" s="759">
        <v>0</v>
      </c>
      <c r="H19" s="448">
        <v>0</v>
      </c>
      <c r="I19" s="448">
        <v>0</v>
      </c>
      <c r="J19" s="448">
        <v>0</v>
      </c>
      <c r="K19" s="448">
        <v>0</v>
      </c>
      <c r="L19" s="448">
        <v>0</v>
      </c>
      <c r="M19" s="448">
        <v>0</v>
      </c>
      <c r="N19" s="448">
        <v>0</v>
      </c>
      <c r="O19" s="448">
        <v>0</v>
      </c>
      <c r="P19" s="448">
        <v>0</v>
      </c>
      <c r="Q19" s="448">
        <v>0</v>
      </c>
      <c r="R19" s="448">
        <v>0</v>
      </c>
      <c r="S19" s="759">
        <v>0</v>
      </c>
      <c r="T19" s="506">
        <v>0</v>
      </c>
      <c r="U19" s="506">
        <v>0</v>
      </c>
      <c r="V19" s="506">
        <v>0</v>
      </c>
      <c r="W19" s="759">
        <v>0</v>
      </c>
      <c r="X19" s="506">
        <v>0</v>
      </c>
      <c r="Y19" s="506">
        <v>0</v>
      </c>
      <c r="Z19" s="506">
        <v>0</v>
      </c>
      <c r="AA19" s="759">
        <v>0</v>
      </c>
      <c r="AB19" s="506">
        <v>0</v>
      </c>
      <c r="AC19" s="506">
        <v>0</v>
      </c>
      <c r="AD19" s="759">
        <v>0</v>
      </c>
      <c r="AE19" s="448">
        <v>0</v>
      </c>
      <c r="AF19" s="506">
        <v>0</v>
      </c>
      <c r="AG19" s="506">
        <v>0</v>
      </c>
      <c r="AH19" s="506">
        <v>0</v>
      </c>
      <c r="AI19" s="453">
        <v>3</v>
      </c>
      <c r="AJ19" s="490">
        <v>10</v>
      </c>
      <c r="AK19" s="490">
        <v>10</v>
      </c>
      <c r="AL19" s="490">
        <v>10</v>
      </c>
      <c r="AM19" s="490">
        <v>0</v>
      </c>
      <c r="AN19" s="490">
        <v>15</v>
      </c>
      <c r="AO19" s="490">
        <v>16</v>
      </c>
      <c r="AP19" s="490">
        <v>10</v>
      </c>
      <c r="AQ19" s="490">
        <v>10</v>
      </c>
      <c r="AR19" s="490">
        <v>10</v>
      </c>
      <c r="AS19" s="490">
        <v>10</v>
      </c>
      <c r="AT19"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FE544-8114-E008-7F42-0.FA3E08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2742</v>
      </c>
    </row>
    <row customHeight="1" ht="11.25">
      <c r="A2" s="65" t="s">
        <v>96</v>
      </c>
      <c r="B2" s="65" t="s">
        <v>2743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D13CA-4D4F-999D-5C5A-0.155C23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2744</v>
      </c>
      <c r="B1" s="836" t="s">
        <v>2745</v>
      </c>
    </row>
    <row customHeight="1" ht="11.25">
      <c r="A2" s="836">
        <v>4213775</v>
      </c>
      <c r="B2" s="836" t="s">
        <v>1236</v>
      </c>
    </row>
    <row customHeight="1" ht="11.25">
      <c r="A3" s="836">
        <v>4213784</v>
      </c>
      <c r="B3" s="836" t="s">
        <v>1271</v>
      </c>
    </row>
    <row customHeight="1" ht="11.25">
      <c r="A4" s="836">
        <v>4213781</v>
      </c>
      <c r="B4" s="836" t="s">
        <v>1264</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1405</v>
      </c>
    </row>
    <row customHeight="1" ht="11.25">
      <c r="A10" s="836">
        <v>4213783</v>
      </c>
      <c r="B10" s="836" t="s">
        <v>1420</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0CDC5-86E6-3DE2-BF54-0.AD0C871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2744</v>
      </c>
      <c r="B1" s="836" t="s">
        <v>2746</v>
      </c>
    </row>
    <row customHeight="1" ht="11.25">
      <c r="A2" s="836" t="s">
        <v>2747</v>
      </c>
      <c r="B2" s="836" t="s">
        <v>1519</v>
      </c>
    </row>
    <row customHeight="1" ht="11.25">
      <c r="A3" s="836" t="s">
        <v>2748</v>
      </c>
      <c r="B3" s="836" t="s">
        <v>1529</v>
      </c>
    </row>
    <row customHeight="1" ht="11.25">
      <c r="A4" s="836" t="s">
        <v>2749</v>
      </c>
      <c r="B4" s="836" t="s">
        <v>1538</v>
      </c>
    </row>
    <row customHeight="1" ht="11.25">
      <c r="A5" s="836" t="s">
        <v>2750</v>
      </c>
      <c r="B5" s="836" t="s">
        <v>1547</v>
      </c>
    </row>
    <row customHeight="1" ht="11.25">
      <c r="A6" s="836" t="s">
        <v>2751</v>
      </c>
      <c r="B6" s="836" t="s">
        <v>1553</v>
      </c>
    </row>
    <row customHeight="1" ht="11.25">
      <c r="A7" s="836" t="s">
        <v>2752</v>
      </c>
      <c r="B7" s="836" t="s">
        <v>1561</v>
      </c>
    </row>
    <row customHeight="1" ht="11.25">
      <c r="A8" s="836" t="s">
        <v>2753</v>
      </c>
      <c r="B8"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D0B97-785E-98A5-9435-0.31230CDD}"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2466</v>
      </c>
      <c r="B1" s="374" t="s">
        <v>2467</v>
      </c>
      <c r="C1" s="374" t="s">
        <v>2468</v>
      </c>
      <c r="D1" s="374" t="s">
        <v>2469</v>
      </c>
      <c r="E1" s="0" t="s">
        <v>2470</v>
      </c>
      <c r="F1" s="0" t="s">
        <v>2471</v>
      </c>
      <c r="G1" s="0" t="s">
        <v>2472</v>
      </c>
    </row>
    <row customHeight="1" ht="11.25">
      <c r="A2" s="0" t="s">
        <v>16</v>
      </c>
      <c r="B2" s="0" t="s">
        <v>408</v>
      </c>
      <c r="C2" s="0" t="s">
        <v>409</v>
      </c>
      <c r="D2" s="0" t="s">
        <v>408</v>
      </c>
      <c r="E2" s="0" t="s">
        <v>409</v>
      </c>
      <c r="F2" s="0" t="s">
        <v>2473</v>
      </c>
      <c r="G2" s="0" t="s">
        <v>104</v>
      </c>
    </row>
    <row customHeight="1" ht="11.25">
      <c r="A3" s="0" t="s">
        <v>16</v>
      </c>
      <c r="B3" s="0" t="s">
        <v>2474</v>
      </c>
      <c r="C3" s="0" t="s">
        <v>2475</v>
      </c>
      <c r="D3" s="0" t="s">
        <v>2476</v>
      </c>
      <c r="E3" s="0" t="s">
        <v>2477</v>
      </c>
      <c r="F3" s="0" t="s">
        <v>2478</v>
      </c>
      <c r="G3" s="0" t="s">
        <v>105</v>
      </c>
    </row>
    <row customHeight="1" ht="11.25">
      <c r="A4" s="0" t="s">
        <v>16</v>
      </c>
      <c r="B4" s="0" t="s">
        <v>2474</v>
      </c>
      <c r="C4" s="0" t="s">
        <v>2475</v>
      </c>
      <c r="D4" s="0" t="s">
        <v>2479</v>
      </c>
      <c r="E4" s="0" t="s">
        <v>2480</v>
      </c>
      <c r="F4" s="0" t="s">
        <v>2478</v>
      </c>
      <c r="G4" s="0" t="s">
        <v>88</v>
      </c>
    </row>
    <row customHeight="1" ht="11.25">
      <c r="A5" s="0" t="s">
        <v>16</v>
      </c>
      <c r="B5" s="0" t="s">
        <v>2474</v>
      </c>
      <c r="C5" s="0" t="s">
        <v>2475</v>
      </c>
      <c r="D5" s="0" t="s">
        <v>2481</v>
      </c>
      <c r="E5" s="0" t="s">
        <v>2482</v>
      </c>
      <c r="F5" s="0" t="s">
        <v>2478</v>
      </c>
      <c r="G5" s="0" t="s">
        <v>89</v>
      </c>
    </row>
    <row customHeight="1" ht="11.25">
      <c r="A6" s="0" t="s">
        <v>16</v>
      </c>
      <c r="B6" s="0" t="s">
        <v>2474</v>
      </c>
      <c r="C6" s="0" t="s">
        <v>2475</v>
      </c>
      <c r="D6" s="0" t="s">
        <v>2483</v>
      </c>
      <c r="E6" s="0" t="s">
        <v>2484</v>
      </c>
      <c r="F6" s="0" t="s">
        <v>2478</v>
      </c>
      <c r="G6" s="0" t="s">
        <v>106</v>
      </c>
    </row>
    <row customHeight="1" ht="11.25">
      <c r="A7" s="0" t="s">
        <v>16</v>
      </c>
      <c r="B7" s="0" t="s">
        <v>2474</v>
      </c>
      <c r="C7" s="0" t="s">
        <v>2475</v>
      </c>
      <c r="D7" s="0" t="s">
        <v>2474</v>
      </c>
      <c r="E7" s="0" t="s">
        <v>2475</v>
      </c>
      <c r="F7" s="0" t="s">
        <v>2485</v>
      </c>
      <c r="G7" s="0" t="s">
        <v>90</v>
      </c>
    </row>
    <row customHeight="1" ht="11.25">
      <c r="A8" s="0" t="s">
        <v>16</v>
      </c>
      <c r="B8" s="0" t="s">
        <v>2474</v>
      </c>
      <c r="C8" s="0" t="s">
        <v>2475</v>
      </c>
      <c r="D8" s="0" t="s">
        <v>2486</v>
      </c>
      <c r="E8" s="0" t="s">
        <v>2487</v>
      </c>
      <c r="F8" s="0" t="s">
        <v>2478</v>
      </c>
      <c r="G8" s="0" t="s">
        <v>91</v>
      </c>
    </row>
    <row customHeight="1" ht="11.25">
      <c r="A9" s="0" t="s">
        <v>16</v>
      </c>
      <c r="B9" s="0" t="s">
        <v>2474</v>
      </c>
      <c r="C9" s="0" t="s">
        <v>2475</v>
      </c>
      <c r="D9" s="0" t="s">
        <v>2488</v>
      </c>
      <c r="E9" s="0" t="s">
        <v>2489</v>
      </c>
      <c r="F9" s="0" t="s">
        <v>2478</v>
      </c>
      <c r="G9" s="0" t="s">
        <v>107</v>
      </c>
    </row>
    <row customHeight="1" ht="11.25">
      <c r="A10" s="0" t="s">
        <v>16</v>
      </c>
      <c r="B10" s="0" t="s">
        <v>2474</v>
      </c>
      <c r="C10" s="0" t="s">
        <v>2475</v>
      </c>
      <c r="D10" s="0" t="s">
        <v>2490</v>
      </c>
      <c r="E10" s="0" t="s">
        <v>2491</v>
      </c>
      <c r="F10" s="0" t="s">
        <v>2478</v>
      </c>
      <c r="G10" s="0" t="s">
        <v>143</v>
      </c>
    </row>
    <row customHeight="1" ht="11.25">
      <c r="A11" s="0" t="s">
        <v>16</v>
      </c>
      <c r="B11" s="0" t="s">
        <v>2474</v>
      </c>
      <c r="C11" s="0" t="s">
        <v>2475</v>
      </c>
      <c r="D11" s="0" t="s">
        <v>2492</v>
      </c>
      <c r="E11" s="0" t="s">
        <v>2493</v>
      </c>
      <c r="F11" s="0" t="s">
        <v>2478</v>
      </c>
      <c r="G11" s="0" t="s">
        <v>144</v>
      </c>
    </row>
    <row customHeight="1" ht="11.25">
      <c r="A12" s="0" t="s">
        <v>16</v>
      </c>
      <c r="B12" s="0" t="s">
        <v>2474</v>
      </c>
      <c r="C12" s="0" t="s">
        <v>2475</v>
      </c>
      <c r="D12" s="0" t="s">
        <v>2494</v>
      </c>
      <c r="E12" s="0" t="s">
        <v>2495</v>
      </c>
      <c r="F12" s="0" t="s">
        <v>2478</v>
      </c>
      <c r="G12" s="0" t="s">
        <v>145</v>
      </c>
    </row>
    <row customHeight="1" ht="11.25">
      <c r="A13" s="0" t="s">
        <v>16</v>
      </c>
      <c r="B13" s="0" t="s">
        <v>2474</v>
      </c>
      <c r="C13" s="0" t="s">
        <v>2475</v>
      </c>
      <c r="D13" s="0" t="s">
        <v>2496</v>
      </c>
      <c r="E13" s="0" t="s">
        <v>2497</v>
      </c>
      <c r="F13" s="0" t="s">
        <v>2478</v>
      </c>
      <c r="G13" s="0" t="s">
        <v>146</v>
      </c>
    </row>
    <row customHeight="1" ht="11.25">
      <c r="A14" s="0" t="s">
        <v>16</v>
      </c>
      <c r="B14" s="0" t="s">
        <v>2474</v>
      </c>
      <c r="C14" s="0" t="s">
        <v>2475</v>
      </c>
      <c r="D14" s="0" t="s">
        <v>2498</v>
      </c>
      <c r="E14" s="0" t="s">
        <v>2499</v>
      </c>
      <c r="F14" s="0" t="s">
        <v>2478</v>
      </c>
      <c r="G14" s="0" t="s">
        <v>147</v>
      </c>
    </row>
    <row customHeight="1" ht="11.25">
      <c r="A15" s="0" t="s">
        <v>16</v>
      </c>
      <c r="B15" s="0" t="s">
        <v>2474</v>
      </c>
      <c r="C15" s="0" t="s">
        <v>2475</v>
      </c>
      <c r="D15" s="0" t="s">
        <v>2500</v>
      </c>
      <c r="E15" s="0" t="s">
        <v>2501</v>
      </c>
      <c r="F15" s="0" t="s">
        <v>2478</v>
      </c>
      <c r="G15" s="0" t="s">
        <v>148</v>
      </c>
    </row>
    <row customHeight="1" ht="11.25">
      <c r="A16" s="0" t="s">
        <v>16</v>
      </c>
      <c r="B16" s="0" t="s">
        <v>2502</v>
      </c>
      <c r="C16" s="0" t="s">
        <v>2503</v>
      </c>
      <c r="D16" s="0" t="s">
        <v>2504</v>
      </c>
      <c r="E16" s="0" t="s">
        <v>2505</v>
      </c>
      <c r="F16" s="0" t="s">
        <v>2478</v>
      </c>
      <c r="G16" s="0" t="s">
        <v>1480</v>
      </c>
    </row>
    <row customHeight="1" ht="11.25">
      <c r="A17" s="0" t="s">
        <v>16</v>
      </c>
      <c r="B17" s="0" t="s">
        <v>2502</v>
      </c>
      <c r="C17" s="0" t="s">
        <v>2503</v>
      </c>
      <c r="D17" s="0" t="s">
        <v>2506</v>
      </c>
      <c r="E17" s="0" t="s">
        <v>2507</v>
      </c>
      <c r="F17" s="0" t="s">
        <v>2478</v>
      </c>
      <c r="G17" s="0" t="s">
        <v>1486</v>
      </c>
    </row>
    <row customHeight="1" ht="11.25">
      <c r="A18" s="0" t="s">
        <v>16</v>
      </c>
      <c r="B18" s="0" t="s">
        <v>2502</v>
      </c>
      <c r="C18" s="0" t="s">
        <v>2503</v>
      </c>
      <c r="D18" s="0" t="s">
        <v>2502</v>
      </c>
      <c r="E18" s="0" t="s">
        <v>2503</v>
      </c>
      <c r="F18" s="0" t="s">
        <v>2485</v>
      </c>
      <c r="G18" s="0" t="s">
        <v>1498</v>
      </c>
    </row>
    <row customHeight="1" ht="11.25">
      <c r="A19" s="0" t="s">
        <v>16</v>
      </c>
      <c r="B19" s="0" t="s">
        <v>2502</v>
      </c>
      <c r="C19" s="0" t="s">
        <v>2503</v>
      </c>
      <c r="D19" s="0" t="s">
        <v>2508</v>
      </c>
      <c r="E19" s="0" t="s">
        <v>2509</v>
      </c>
      <c r="F19" s="0" t="s">
        <v>2478</v>
      </c>
      <c r="G19" s="0" t="s">
        <v>1512</v>
      </c>
    </row>
    <row customHeight="1" ht="11.25">
      <c r="A20" s="0" t="s">
        <v>16</v>
      </c>
      <c r="B20" s="0" t="s">
        <v>2502</v>
      </c>
      <c r="C20" s="0" t="s">
        <v>2503</v>
      </c>
      <c r="D20" s="0" t="s">
        <v>2510</v>
      </c>
      <c r="E20" s="0" t="s">
        <v>2511</v>
      </c>
      <c r="F20" s="0" t="s">
        <v>2478</v>
      </c>
      <c r="G20" s="0" t="s">
        <v>1524</v>
      </c>
    </row>
    <row customHeight="1" ht="11.25">
      <c r="A21" s="0" t="s">
        <v>16</v>
      </c>
      <c r="B21" s="0" t="s">
        <v>2502</v>
      </c>
      <c r="C21" s="0" t="s">
        <v>2503</v>
      </c>
      <c r="D21" s="0" t="s">
        <v>2512</v>
      </c>
      <c r="E21" s="0" t="s">
        <v>2513</v>
      </c>
      <c r="F21" s="0" t="s">
        <v>2478</v>
      </c>
      <c r="G21" s="0" t="s">
        <v>1533</v>
      </c>
    </row>
    <row customHeight="1" ht="11.25">
      <c r="A22" s="0" t="s">
        <v>16</v>
      </c>
      <c r="B22" s="0" t="s">
        <v>2502</v>
      </c>
      <c r="C22" s="0" t="s">
        <v>2503</v>
      </c>
      <c r="D22" s="0" t="s">
        <v>2514</v>
      </c>
      <c r="E22" s="0" t="s">
        <v>2515</v>
      </c>
      <c r="F22" s="0" t="s">
        <v>2478</v>
      </c>
      <c r="G22" s="0" t="s">
        <v>1549</v>
      </c>
    </row>
    <row customHeight="1" ht="11.25">
      <c r="A23" s="0" t="s">
        <v>16</v>
      </c>
      <c r="B23" s="0" t="s">
        <v>2516</v>
      </c>
      <c r="C23" s="0" t="s">
        <v>2517</v>
      </c>
      <c r="D23" s="0" t="s">
        <v>2518</v>
      </c>
      <c r="E23" s="0" t="s">
        <v>2519</v>
      </c>
      <c r="F23" s="0" t="s">
        <v>2478</v>
      </c>
      <c r="G23" s="0" t="s">
        <v>1556</v>
      </c>
    </row>
    <row customHeight="1" ht="11.25">
      <c r="A24" s="0" t="s">
        <v>16</v>
      </c>
      <c r="B24" s="0" t="s">
        <v>2516</v>
      </c>
      <c r="C24" s="0" t="s">
        <v>2517</v>
      </c>
      <c r="D24" s="0" t="s">
        <v>2520</v>
      </c>
      <c r="E24" s="0" t="s">
        <v>2521</v>
      </c>
      <c r="F24" s="0" t="s">
        <v>2478</v>
      </c>
      <c r="G24" s="0" t="s">
        <v>1564</v>
      </c>
    </row>
    <row customHeight="1" ht="11.25">
      <c r="A25" s="0" t="s">
        <v>16</v>
      </c>
      <c r="B25" s="0" t="s">
        <v>2516</v>
      </c>
      <c r="C25" s="0" t="s">
        <v>2517</v>
      </c>
      <c r="D25" s="0" t="s">
        <v>2522</v>
      </c>
      <c r="E25" s="0" t="s">
        <v>2523</v>
      </c>
      <c r="F25" s="0" t="s">
        <v>2478</v>
      </c>
      <c r="G25" s="0" t="s">
        <v>1571</v>
      </c>
    </row>
    <row customHeight="1" ht="11.25">
      <c r="A26" s="0" t="s">
        <v>16</v>
      </c>
      <c r="B26" s="0" t="s">
        <v>2516</v>
      </c>
      <c r="C26" s="0" t="s">
        <v>2517</v>
      </c>
      <c r="D26" s="0" t="s">
        <v>2524</v>
      </c>
      <c r="E26" s="0" t="s">
        <v>2525</v>
      </c>
      <c r="F26" s="0" t="s">
        <v>2478</v>
      </c>
      <c r="G26" s="0" t="s">
        <v>1575</v>
      </c>
    </row>
    <row customHeight="1" ht="11.25">
      <c r="A27" s="0" t="s">
        <v>16</v>
      </c>
      <c r="B27" s="0" t="s">
        <v>2516</v>
      </c>
      <c r="C27" s="0" t="s">
        <v>2517</v>
      </c>
      <c r="D27" s="0" t="s">
        <v>2526</v>
      </c>
      <c r="E27" s="0" t="s">
        <v>2527</v>
      </c>
      <c r="F27" s="0" t="s">
        <v>2478</v>
      </c>
      <c r="G27" s="0" t="s">
        <v>1580</v>
      </c>
    </row>
    <row customHeight="1" ht="11.25">
      <c r="A28" s="0" t="s">
        <v>16</v>
      </c>
      <c r="B28" s="0" t="s">
        <v>2516</v>
      </c>
      <c r="C28" s="0" t="s">
        <v>2517</v>
      </c>
      <c r="D28" s="0" t="s">
        <v>2528</v>
      </c>
      <c r="E28" s="0" t="s">
        <v>2529</v>
      </c>
      <c r="F28" s="0" t="s">
        <v>2478</v>
      </c>
      <c r="G28" s="0" t="s">
        <v>1588</v>
      </c>
    </row>
    <row customHeight="1" ht="11.25">
      <c r="A29" s="0" t="s">
        <v>16</v>
      </c>
      <c r="B29" s="0" t="s">
        <v>2516</v>
      </c>
      <c r="C29" s="0" t="s">
        <v>2517</v>
      </c>
      <c r="D29" s="0" t="s">
        <v>2516</v>
      </c>
      <c r="E29" s="0" t="s">
        <v>2517</v>
      </c>
      <c r="F29" s="0" t="s">
        <v>2485</v>
      </c>
      <c r="G29" s="0" t="s">
        <v>1590</v>
      </c>
    </row>
    <row customHeight="1" ht="11.25">
      <c r="A30" s="0" t="s">
        <v>16</v>
      </c>
      <c r="B30" s="0" t="s">
        <v>2516</v>
      </c>
      <c r="C30" s="0" t="s">
        <v>2517</v>
      </c>
      <c r="D30" s="0" t="s">
        <v>2530</v>
      </c>
      <c r="E30" s="0" t="s">
        <v>2531</v>
      </c>
      <c r="F30" s="0" t="s">
        <v>2478</v>
      </c>
      <c r="G30" s="0" t="s">
        <v>1593</v>
      </c>
    </row>
    <row customHeight="1" ht="11.25">
      <c r="A31" s="0" t="s">
        <v>16</v>
      </c>
      <c r="B31" s="0" t="s">
        <v>2516</v>
      </c>
      <c r="C31" s="0" t="s">
        <v>2517</v>
      </c>
      <c r="D31" s="0" t="s">
        <v>2532</v>
      </c>
      <c r="E31" s="0" t="s">
        <v>2533</v>
      </c>
      <c r="F31" s="0" t="s">
        <v>2478</v>
      </c>
      <c r="G31" s="0" t="s">
        <v>1599</v>
      </c>
    </row>
    <row customHeight="1" ht="11.25">
      <c r="A32" s="0" t="s">
        <v>16</v>
      </c>
      <c r="B32" s="0" t="s">
        <v>2516</v>
      </c>
      <c r="C32" s="0" t="s">
        <v>2517</v>
      </c>
      <c r="D32" s="0" t="s">
        <v>2534</v>
      </c>
      <c r="E32" s="0" t="s">
        <v>2535</v>
      </c>
      <c r="F32" s="0" t="s">
        <v>2478</v>
      </c>
      <c r="G32" s="0" t="s">
        <v>1601</v>
      </c>
    </row>
    <row customHeight="1" ht="11.25">
      <c r="A33" s="0" t="s">
        <v>16</v>
      </c>
      <c r="B33" s="0" t="s">
        <v>2516</v>
      </c>
      <c r="C33" s="0" t="s">
        <v>2517</v>
      </c>
      <c r="D33" s="0" t="s">
        <v>2536</v>
      </c>
      <c r="E33" s="0" t="s">
        <v>2537</v>
      </c>
      <c r="F33" s="0" t="s">
        <v>2478</v>
      </c>
      <c r="G33" s="0" t="s">
        <v>1603</v>
      </c>
    </row>
    <row customHeight="1" ht="11.25">
      <c r="A34" s="0" t="s">
        <v>16</v>
      </c>
      <c r="B34" s="0" t="s">
        <v>2538</v>
      </c>
      <c r="C34" s="0" t="s">
        <v>2539</v>
      </c>
      <c r="D34" s="0" t="s">
        <v>2540</v>
      </c>
      <c r="E34" s="0" t="s">
        <v>2541</v>
      </c>
      <c r="F34" s="0" t="s">
        <v>2478</v>
      </c>
      <c r="G34" s="0" t="s">
        <v>1605</v>
      </c>
    </row>
    <row customHeight="1" ht="11.25">
      <c r="A35" s="0" t="s">
        <v>16</v>
      </c>
      <c r="B35" s="0" t="s">
        <v>2538</v>
      </c>
      <c r="C35" s="0" t="s">
        <v>2539</v>
      </c>
      <c r="D35" s="0" t="s">
        <v>2542</v>
      </c>
      <c r="E35" s="0" t="s">
        <v>2543</v>
      </c>
      <c r="F35" s="0" t="s">
        <v>2478</v>
      </c>
      <c r="G35" s="0" t="s">
        <v>1610</v>
      </c>
    </row>
    <row customHeight="1" ht="11.25">
      <c r="A36" s="0" t="s">
        <v>16</v>
      </c>
      <c r="B36" s="0" t="s">
        <v>2538</v>
      </c>
      <c r="C36" s="0" t="s">
        <v>2539</v>
      </c>
      <c r="D36" s="0" t="s">
        <v>2544</v>
      </c>
      <c r="E36" s="0" t="s">
        <v>2545</v>
      </c>
      <c r="F36" s="0" t="s">
        <v>2478</v>
      </c>
      <c r="G36" s="0" t="s">
        <v>1615</v>
      </c>
    </row>
    <row customHeight="1" ht="11.25">
      <c r="A37" s="0" t="s">
        <v>16</v>
      </c>
      <c r="B37" s="0" t="s">
        <v>2538</v>
      </c>
      <c r="C37" s="0" t="s">
        <v>2539</v>
      </c>
      <c r="D37" s="0" t="s">
        <v>2546</v>
      </c>
      <c r="E37" s="0" t="s">
        <v>2547</v>
      </c>
      <c r="F37" s="0" t="s">
        <v>2478</v>
      </c>
      <c r="G37" s="0" t="s">
        <v>1619</v>
      </c>
    </row>
    <row customHeight="1" ht="11.25">
      <c r="A38" s="0" t="s">
        <v>16</v>
      </c>
      <c r="B38" s="0" t="s">
        <v>2538</v>
      </c>
      <c r="C38" s="0" t="s">
        <v>2539</v>
      </c>
      <c r="D38" s="0" t="s">
        <v>2548</v>
      </c>
      <c r="E38" s="0" t="s">
        <v>2549</v>
      </c>
      <c r="F38" s="0" t="s">
        <v>2478</v>
      </c>
      <c r="G38" s="0" t="s">
        <v>1627</v>
      </c>
    </row>
    <row customHeight="1" ht="11.25">
      <c r="A39" s="0" t="s">
        <v>16</v>
      </c>
      <c r="B39" s="0" t="s">
        <v>2538</v>
      </c>
      <c r="C39" s="0" t="s">
        <v>2539</v>
      </c>
      <c r="D39" s="0" t="s">
        <v>2550</v>
      </c>
      <c r="E39" s="0" t="s">
        <v>2551</v>
      </c>
      <c r="F39" s="0" t="s">
        <v>2478</v>
      </c>
      <c r="G39" s="0" t="s">
        <v>1633</v>
      </c>
    </row>
    <row customHeight="1" ht="11.25">
      <c r="A40" s="0" t="s">
        <v>16</v>
      </c>
      <c r="B40" s="0" t="s">
        <v>2538</v>
      </c>
      <c r="C40" s="0" t="s">
        <v>2539</v>
      </c>
      <c r="D40" s="0" t="s">
        <v>2552</v>
      </c>
      <c r="E40" s="0" t="s">
        <v>2553</v>
      </c>
      <c r="F40" s="0" t="s">
        <v>2478</v>
      </c>
      <c r="G40" s="0" t="s">
        <v>1638</v>
      </c>
    </row>
    <row customHeight="1" ht="11.25">
      <c r="A41" s="0" t="s">
        <v>16</v>
      </c>
      <c r="B41" s="0" t="s">
        <v>2538</v>
      </c>
      <c r="C41" s="0" t="s">
        <v>2539</v>
      </c>
      <c r="D41" s="0" t="s">
        <v>2554</v>
      </c>
      <c r="E41" s="0" t="s">
        <v>2555</v>
      </c>
      <c r="F41" s="0" t="s">
        <v>2478</v>
      </c>
      <c r="G41" s="0" t="s">
        <v>1642</v>
      </c>
    </row>
    <row customHeight="1" ht="11.25">
      <c r="A42" s="0" t="s">
        <v>16</v>
      </c>
      <c r="B42" s="0" t="s">
        <v>2538</v>
      </c>
      <c r="C42" s="0" t="s">
        <v>2539</v>
      </c>
      <c r="D42" s="0" t="s">
        <v>2538</v>
      </c>
      <c r="E42" s="0" t="s">
        <v>2539</v>
      </c>
      <c r="F42" s="0" t="s">
        <v>2485</v>
      </c>
      <c r="G42" s="0" t="s">
        <v>1645</v>
      </c>
    </row>
    <row customHeight="1" ht="11.25">
      <c r="A43" s="0" t="s">
        <v>16</v>
      </c>
      <c r="B43" s="0" t="s">
        <v>2538</v>
      </c>
      <c r="C43" s="0" t="s">
        <v>2539</v>
      </c>
      <c r="D43" s="0" t="s">
        <v>2556</v>
      </c>
      <c r="E43" s="0" t="s">
        <v>2557</v>
      </c>
      <c r="F43" s="0" t="s">
        <v>2478</v>
      </c>
      <c r="G43" s="0" t="s">
        <v>1652</v>
      </c>
    </row>
    <row customHeight="1" ht="11.25">
      <c r="A44" s="0" t="s">
        <v>16</v>
      </c>
      <c r="B44" s="0" t="s">
        <v>2558</v>
      </c>
      <c r="C44" s="0" t="s">
        <v>2559</v>
      </c>
      <c r="D44" s="0" t="s">
        <v>2560</v>
      </c>
      <c r="E44" s="0" t="s">
        <v>2561</v>
      </c>
      <c r="F44" s="0" t="s">
        <v>2478</v>
      </c>
      <c r="G44" s="0" t="s">
        <v>1661</v>
      </c>
    </row>
    <row customHeight="1" ht="11.25">
      <c r="A45" s="0" t="s">
        <v>16</v>
      </c>
      <c r="B45" s="0" t="s">
        <v>2558</v>
      </c>
      <c r="C45" s="0" t="s">
        <v>2559</v>
      </c>
      <c r="D45" s="0" t="s">
        <v>2562</v>
      </c>
      <c r="E45" s="0" t="s">
        <v>2563</v>
      </c>
      <c r="F45" s="0" t="s">
        <v>2478</v>
      </c>
      <c r="G45" s="0" t="s">
        <v>1665</v>
      </c>
    </row>
    <row customHeight="1" ht="11.25">
      <c r="A46" s="0" t="s">
        <v>16</v>
      </c>
      <c r="B46" s="0" t="s">
        <v>2558</v>
      </c>
      <c r="C46" s="0" t="s">
        <v>2559</v>
      </c>
      <c r="D46" s="0" t="s">
        <v>2564</v>
      </c>
      <c r="E46" s="0" t="s">
        <v>2565</v>
      </c>
      <c r="F46" s="0" t="s">
        <v>2478</v>
      </c>
      <c r="G46" s="0" t="s">
        <v>1669</v>
      </c>
    </row>
    <row customHeight="1" ht="11.25">
      <c r="A47" s="0" t="s">
        <v>16</v>
      </c>
      <c r="B47" s="0" t="s">
        <v>2558</v>
      </c>
      <c r="C47" s="0" t="s">
        <v>2559</v>
      </c>
      <c r="D47" s="0" t="s">
        <v>2558</v>
      </c>
      <c r="E47" s="0" t="s">
        <v>2559</v>
      </c>
      <c r="F47" s="0" t="s">
        <v>2485</v>
      </c>
      <c r="G47" s="0" t="s">
        <v>1675</v>
      </c>
    </row>
    <row customHeight="1" ht="11.25">
      <c r="A48" s="0" t="s">
        <v>16</v>
      </c>
      <c r="B48" s="0" t="s">
        <v>2558</v>
      </c>
      <c r="C48" s="0" t="s">
        <v>2559</v>
      </c>
      <c r="D48" s="0" t="s">
        <v>2566</v>
      </c>
      <c r="E48" s="0" t="s">
        <v>2567</v>
      </c>
      <c r="F48" s="0" t="s">
        <v>2478</v>
      </c>
      <c r="G48" s="0" t="s">
        <v>1680</v>
      </c>
    </row>
    <row customHeight="1" ht="11.25">
      <c r="A49" s="0" t="s">
        <v>16</v>
      </c>
      <c r="B49" s="0" t="s">
        <v>2558</v>
      </c>
      <c r="C49" s="0" t="s">
        <v>2559</v>
      </c>
      <c r="D49" s="0" t="s">
        <v>2568</v>
      </c>
      <c r="E49" s="0" t="s">
        <v>2569</v>
      </c>
      <c r="F49" s="0" t="s">
        <v>2478</v>
      </c>
      <c r="G49" s="0" t="s">
        <v>1683</v>
      </c>
    </row>
    <row customHeight="1" ht="11.25">
      <c r="A50" s="0" t="s">
        <v>16</v>
      </c>
      <c r="B50" s="0" t="s">
        <v>2558</v>
      </c>
      <c r="C50" s="0" t="s">
        <v>2559</v>
      </c>
      <c r="D50" s="0" t="s">
        <v>2570</v>
      </c>
      <c r="E50" s="0" t="s">
        <v>2571</v>
      </c>
      <c r="F50" s="0" t="s">
        <v>2478</v>
      </c>
      <c r="G50" s="0" t="s">
        <v>1687</v>
      </c>
    </row>
    <row customHeight="1" ht="11.25">
      <c r="A51" s="0" t="s">
        <v>16</v>
      </c>
      <c r="B51" s="0" t="s">
        <v>2558</v>
      </c>
      <c r="C51" s="0" t="s">
        <v>2559</v>
      </c>
      <c r="D51" s="0" t="s">
        <v>2572</v>
      </c>
      <c r="E51" s="0" t="s">
        <v>2573</v>
      </c>
      <c r="F51" s="0" t="s">
        <v>2478</v>
      </c>
      <c r="G51" s="0" t="s">
        <v>1691</v>
      </c>
    </row>
    <row customHeight="1" ht="11.25">
      <c r="A52" s="0" t="s">
        <v>16</v>
      </c>
      <c r="B52" s="0" t="s">
        <v>2574</v>
      </c>
      <c r="C52" s="0" t="s">
        <v>2575</v>
      </c>
      <c r="D52" s="0" t="s">
        <v>2576</v>
      </c>
      <c r="E52" s="0" t="s">
        <v>2577</v>
      </c>
      <c r="F52" s="0" t="s">
        <v>2478</v>
      </c>
      <c r="G52" s="0" t="s">
        <v>1695</v>
      </c>
    </row>
    <row customHeight="1" ht="11.25">
      <c r="A53" s="0" t="s">
        <v>16</v>
      </c>
      <c r="B53" s="0" t="s">
        <v>2574</v>
      </c>
      <c r="C53" s="0" t="s">
        <v>2575</v>
      </c>
      <c r="D53" s="0" t="s">
        <v>2578</v>
      </c>
      <c r="E53" s="0" t="s">
        <v>2579</v>
      </c>
      <c r="F53" s="0" t="s">
        <v>2478</v>
      </c>
      <c r="G53" s="0" t="s">
        <v>1697</v>
      </c>
    </row>
    <row customHeight="1" ht="11.25">
      <c r="A54" s="0" t="s">
        <v>16</v>
      </c>
      <c r="B54" s="0" t="s">
        <v>2574</v>
      </c>
      <c r="C54" s="0" t="s">
        <v>2575</v>
      </c>
      <c r="D54" s="0" t="s">
        <v>2580</v>
      </c>
      <c r="E54" s="0" t="s">
        <v>2581</v>
      </c>
      <c r="F54" s="0" t="s">
        <v>2478</v>
      </c>
      <c r="G54" s="0" t="s">
        <v>1700</v>
      </c>
    </row>
    <row customHeight="1" ht="11.25">
      <c r="A55" s="0" t="s">
        <v>16</v>
      </c>
      <c r="B55" s="0" t="s">
        <v>2574</v>
      </c>
      <c r="C55" s="0" t="s">
        <v>2575</v>
      </c>
      <c r="D55" s="0" t="s">
        <v>2582</v>
      </c>
      <c r="E55" s="0" t="s">
        <v>2583</v>
      </c>
      <c r="F55" s="0" t="s">
        <v>2478</v>
      </c>
      <c r="G55" s="0" t="s">
        <v>1704</v>
      </c>
    </row>
    <row customHeight="1" ht="11.25">
      <c r="A56" s="0" t="s">
        <v>16</v>
      </c>
      <c r="B56" s="0" t="s">
        <v>2574</v>
      </c>
      <c r="C56" s="0" t="s">
        <v>2575</v>
      </c>
      <c r="D56" s="0" t="s">
        <v>2584</v>
      </c>
      <c r="E56" s="0" t="s">
        <v>2585</v>
      </c>
      <c r="F56" s="0" t="s">
        <v>2478</v>
      </c>
      <c r="G56" s="0" t="s">
        <v>1707</v>
      </c>
    </row>
    <row customHeight="1" ht="11.25">
      <c r="A57" s="0" t="s">
        <v>16</v>
      </c>
      <c r="B57" s="0" t="s">
        <v>2574</v>
      </c>
      <c r="C57" s="0" t="s">
        <v>2575</v>
      </c>
      <c r="D57" s="0" t="s">
        <v>2586</v>
      </c>
      <c r="E57" s="0" t="s">
        <v>2587</v>
      </c>
      <c r="F57" s="0" t="s">
        <v>2478</v>
      </c>
      <c r="G57" s="0" t="s">
        <v>1710</v>
      </c>
    </row>
    <row customHeight="1" ht="11.25">
      <c r="A58" s="0" t="s">
        <v>16</v>
      </c>
      <c r="B58" s="0" t="s">
        <v>2574</v>
      </c>
      <c r="C58" s="0" t="s">
        <v>2575</v>
      </c>
      <c r="D58" s="0" t="s">
        <v>2574</v>
      </c>
      <c r="E58" s="0" t="s">
        <v>2575</v>
      </c>
      <c r="F58" s="0" t="s">
        <v>2485</v>
      </c>
      <c r="G58" s="0" t="s">
        <v>1713</v>
      </c>
    </row>
    <row customHeight="1" ht="11.25">
      <c r="A59" s="0" t="s">
        <v>16</v>
      </c>
      <c r="B59" s="0" t="s">
        <v>2574</v>
      </c>
      <c r="C59" s="0" t="s">
        <v>2575</v>
      </c>
      <c r="D59" s="0" t="s">
        <v>2588</v>
      </c>
      <c r="E59" s="0" t="s">
        <v>2589</v>
      </c>
      <c r="F59" s="0" t="s">
        <v>2478</v>
      </c>
      <c r="G59" s="0" t="s">
        <v>1717</v>
      </c>
    </row>
    <row customHeight="1" ht="11.25">
      <c r="A60" s="0" t="s">
        <v>16</v>
      </c>
      <c r="B60" s="0" t="s">
        <v>2574</v>
      </c>
      <c r="C60" s="0" t="s">
        <v>2575</v>
      </c>
      <c r="D60" s="0" t="s">
        <v>2590</v>
      </c>
      <c r="E60" s="0" t="s">
        <v>2591</v>
      </c>
      <c r="F60" s="0" t="s">
        <v>2478</v>
      </c>
      <c r="G60" s="0" t="s">
        <v>1720</v>
      </c>
    </row>
    <row customHeight="1" ht="11.25">
      <c r="A61" s="0" t="s">
        <v>16</v>
      </c>
      <c r="B61" s="0" t="s">
        <v>2574</v>
      </c>
      <c r="C61" s="0" t="s">
        <v>2575</v>
      </c>
      <c r="D61" s="0" t="s">
        <v>2592</v>
      </c>
      <c r="E61" s="0" t="s">
        <v>2593</v>
      </c>
      <c r="F61" s="0" t="s">
        <v>2478</v>
      </c>
      <c r="G61" s="0" t="s">
        <v>2594</v>
      </c>
    </row>
    <row customHeight="1" ht="11.25">
      <c r="A62" s="0" t="s">
        <v>16</v>
      </c>
      <c r="B62" s="0" t="s">
        <v>2574</v>
      </c>
      <c r="C62" s="0" t="s">
        <v>2575</v>
      </c>
      <c r="D62" s="0" t="s">
        <v>2595</v>
      </c>
      <c r="E62" s="0" t="s">
        <v>2596</v>
      </c>
      <c r="F62" s="0" t="s">
        <v>2478</v>
      </c>
      <c r="G62" s="0" t="s">
        <v>2597</v>
      </c>
    </row>
    <row customHeight="1" ht="11.25">
      <c r="A63" s="0" t="s">
        <v>16</v>
      </c>
      <c r="B63" s="0" t="s">
        <v>2574</v>
      </c>
      <c r="C63" s="0" t="s">
        <v>2575</v>
      </c>
      <c r="D63" s="0" t="s">
        <v>2598</v>
      </c>
      <c r="E63" s="0" t="s">
        <v>2599</v>
      </c>
      <c r="F63" s="0" t="s">
        <v>2478</v>
      </c>
      <c r="G63" s="0" t="s">
        <v>2600</v>
      </c>
    </row>
    <row customHeight="1" ht="11.25">
      <c r="A64" s="0" t="s">
        <v>16</v>
      </c>
      <c r="B64" s="0" t="s">
        <v>2601</v>
      </c>
      <c r="C64" s="0" t="s">
        <v>2602</v>
      </c>
      <c r="D64" s="0" t="s">
        <v>2603</v>
      </c>
      <c r="E64" s="0" t="s">
        <v>2604</v>
      </c>
      <c r="F64" s="0" t="s">
        <v>2478</v>
      </c>
      <c r="G64" s="0" t="s">
        <v>2605</v>
      </c>
    </row>
    <row customHeight="1" ht="11.25">
      <c r="A65" s="0" t="s">
        <v>16</v>
      </c>
      <c r="B65" s="0" t="s">
        <v>2601</v>
      </c>
      <c r="C65" s="0" t="s">
        <v>2602</v>
      </c>
      <c r="D65" s="0" t="s">
        <v>2606</v>
      </c>
      <c r="E65" s="0" t="s">
        <v>2607</v>
      </c>
      <c r="F65" s="0" t="s">
        <v>2478</v>
      </c>
      <c r="G65" s="0" t="s">
        <v>2608</v>
      </c>
    </row>
    <row customHeight="1" ht="11.25">
      <c r="A66" s="0" t="s">
        <v>16</v>
      </c>
      <c r="B66" s="0" t="s">
        <v>2601</v>
      </c>
      <c r="C66" s="0" t="s">
        <v>2602</v>
      </c>
      <c r="D66" s="0" t="s">
        <v>2609</v>
      </c>
      <c r="E66" s="0" t="s">
        <v>2610</v>
      </c>
      <c r="F66" s="0" t="s">
        <v>2478</v>
      </c>
      <c r="G66" s="0" t="s">
        <v>2611</v>
      </c>
    </row>
    <row customHeight="1" ht="11.25">
      <c r="A67" s="0" t="s">
        <v>16</v>
      </c>
      <c r="B67" s="0" t="s">
        <v>2601</v>
      </c>
      <c r="C67" s="0" t="s">
        <v>2602</v>
      </c>
      <c r="D67" s="0" t="s">
        <v>2612</v>
      </c>
      <c r="E67" s="0" t="s">
        <v>2613</v>
      </c>
      <c r="F67" s="0" t="s">
        <v>2478</v>
      </c>
      <c r="G67" s="0" t="s">
        <v>2038</v>
      </c>
    </row>
    <row customHeight="1" ht="11.25">
      <c r="A68" s="0" t="s">
        <v>16</v>
      </c>
      <c r="B68" s="0" t="s">
        <v>2601</v>
      </c>
      <c r="C68" s="0" t="s">
        <v>2602</v>
      </c>
      <c r="D68" s="0" t="s">
        <v>2614</v>
      </c>
      <c r="E68" s="0" t="s">
        <v>2615</v>
      </c>
      <c r="F68" s="0" t="s">
        <v>2478</v>
      </c>
      <c r="G68" s="0" t="s">
        <v>2616</v>
      </c>
    </row>
    <row customHeight="1" ht="11.25">
      <c r="A69" s="0" t="s">
        <v>16</v>
      </c>
      <c r="B69" s="0" t="s">
        <v>2601</v>
      </c>
      <c r="C69" s="0" t="s">
        <v>2602</v>
      </c>
      <c r="D69" s="0" t="s">
        <v>2617</v>
      </c>
      <c r="E69" s="0" t="s">
        <v>2618</v>
      </c>
      <c r="F69" s="0" t="s">
        <v>2478</v>
      </c>
      <c r="G69" s="0" t="s">
        <v>2241</v>
      </c>
    </row>
    <row customHeight="1" ht="11.25">
      <c r="A70" s="0" t="s">
        <v>16</v>
      </c>
      <c r="B70" s="0" t="s">
        <v>2601</v>
      </c>
      <c r="C70" s="0" t="s">
        <v>2602</v>
      </c>
      <c r="D70" s="0" t="s">
        <v>2619</v>
      </c>
      <c r="E70" s="0" t="s">
        <v>2620</v>
      </c>
      <c r="F70" s="0" t="s">
        <v>2478</v>
      </c>
      <c r="G70" s="0" t="s">
        <v>2621</v>
      </c>
    </row>
    <row customHeight="1" ht="11.25">
      <c r="A71" s="0" t="s">
        <v>16</v>
      </c>
      <c r="B71" s="0" t="s">
        <v>2601</v>
      </c>
      <c r="C71" s="0" t="s">
        <v>2602</v>
      </c>
      <c r="D71" s="0" t="s">
        <v>2601</v>
      </c>
      <c r="E71" s="0" t="s">
        <v>2602</v>
      </c>
      <c r="F71" s="0" t="s">
        <v>2485</v>
      </c>
      <c r="G71" s="0" t="s">
        <v>2622</v>
      </c>
    </row>
    <row customHeight="1" ht="11.25">
      <c r="A72" s="0" t="s">
        <v>16</v>
      </c>
      <c r="B72" s="0" t="s">
        <v>2601</v>
      </c>
      <c r="C72" s="0" t="s">
        <v>2602</v>
      </c>
      <c r="D72" s="0" t="s">
        <v>2623</v>
      </c>
      <c r="E72" s="0" t="s">
        <v>2624</v>
      </c>
      <c r="F72" s="0" t="s">
        <v>2478</v>
      </c>
      <c r="G72" s="0" t="s">
        <v>2625</v>
      </c>
    </row>
    <row customHeight="1" ht="11.25">
      <c r="A73" s="0" t="s">
        <v>16</v>
      </c>
      <c r="B73" s="0" t="s">
        <v>2601</v>
      </c>
      <c r="C73" s="0" t="s">
        <v>2602</v>
      </c>
      <c r="D73" s="0" t="s">
        <v>2626</v>
      </c>
      <c r="E73" s="0" t="s">
        <v>2627</v>
      </c>
      <c r="F73" s="0" t="s">
        <v>2478</v>
      </c>
      <c r="G73" s="0" t="s">
        <v>2628</v>
      </c>
    </row>
    <row customHeight="1" ht="11.25">
      <c r="A74" s="0" t="s">
        <v>16</v>
      </c>
      <c r="B74" s="0" t="s">
        <v>2629</v>
      </c>
      <c r="C74" s="0" t="s">
        <v>2630</v>
      </c>
      <c r="D74" s="0" t="s">
        <v>2631</v>
      </c>
      <c r="E74" s="0" t="s">
        <v>2632</v>
      </c>
      <c r="F74" s="0" t="s">
        <v>2478</v>
      </c>
      <c r="G74" s="0" t="s">
        <v>2633</v>
      </c>
    </row>
    <row customHeight="1" ht="11.25">
      <c r="A75" s="0" t="s">
        <v>16</v>
      </c>
      <c r="B75" s="0" t="s">
        <v>2629</v>
      </c>
      <c r="C75" s="0" t="s">
        <v>2630</v>
      </c>
      <c r="D75" s="0" t="s">
        <v>2634</v>
      </c>
      <c r="E75" s="0" t="s">
        <v>2635</v>
      </c>
      <c r="F75" s="0" t="s">
        <v>2478</v>
      </c>
      <c r="G75" s="0" t="s">
        <v>2636</v>
      </c>
    </row>
    <row customHeight="1" ht="11.25">
      <c r="A76" s="0" t="s">
        <v>16</v>
      </c>
      <c r="B76" s="0" t="s">
        <v>2629</v>
      </c>
      <c r="C76" s="0" t="s">
        <v>2630</v>
      </c>
      <c r="D76" s="0" t="s">
        <v>2637</v>
      </c>
      <c r="E76" s="0" t="s">
        <v>2638</v>
      </c>
      <c r="F76" s="0" t="s">
        <v>2478</v>
      </c>
      <c r="G76" s="0" t="s">
        <v>2639</v>
      </c>
    </row>
    <row customHeight="1" ht="11.25">
      <c r="A77" s="0" t="s">
        <v>16</v>
      </c>
      <c r="B77" s="0" t="s">
        <v>2629</v>
      </c>
      <c r="C77" s="0" t="s">
        <v>2630</v>
      </c>
      <c r="D77" s="0" t="s">
        <v>2640</v>
      </c>
      <c r="E77" s="0" t="s">
        <v>2641</v>
      </c>
      <c r="F77" s="0" t="s">
        <v>2478</v>
      </c>
      <c r="G77" s="0" t="s">
        <v>2642</v>
      </c>
    </row>
    <row customHeight="1" ht="11.25">
      <c r="A78" s="0" t="s">
        <v>16</v>
      </c>
      <c r="B78" s="0" t="s">
        <v>2629</v>
      </c>
      <c r="C78" s="0" t="s">
        <v>2630</v>
      </c>
      <c r="D78" s="0" t="s">
        <v>2629</v>
      </c>
      <c r="E78" s="0" t="s">
        <v>2630</v>
      </c>
      <c r="F78" s="0" t="s">
        <v>2485</v>
      </c>
      <c r="G78" s="0" t="s">
        <v>2643</v>
      </c>
    </row>
    <row customHeight="1" ht="11.25">
      <c r="A79" s="0" t="s">
        <v>16</v>
      </c>
      <c r="B79" s="0" t="s">
        <v>2629</v>
      </c>
      <c r="C79" s="0" t="s">
        <v>2630</v>
      </c>
      <c r="D79" s="0" t="s">
        <v>2644</v>
      </c>
      <c r="E79" s="0" t="s">
        <v>2645</v>
      </c>
      <c r="F79" s="0" t="s">
        <v>2478</v>
      </c>
      <c r="G79" s="0" t="s">
        <v>2646</v>
      </c>
    </row>
    <row customHeight="1" ht="11.25">
      <c r="A80" s="0" t="s">
        <v>16</v>
      </c>
      <c r="B80" s="0" t="s">
        <v>2629</v>
      </c>
      <c r="C80" s="0" t="s">
        <v>2630</v>
      </c>
      <c r="D80" s="0" t="s">
        <v>2647</v>
      </c>
      <c r="E80" s="0" t="s">
        <v>2648</v>
      </c>
      <c r="F80" s="0" t="s">
        <v>2478</v>
      </c>
      <c r="G80" s="0" t="s">
        <v>2649</v>
      </c>
    </row>
    <row customHeight="1" ht="11.25">
      <c r="A81" s="0" t="s">
        <v>16</v>
      </c>
      <c r="B81" s="0" t="s">
        <v>2629</v>
      </c>
      <c r="C81" s="0" t="s">
        <v>2630</v>
      </c>
      <c r="D81" s="0" t="s">
        <v>2650</v>
      </c>
      <c r="E81" s="0" t="s">
        <v>2651</v>
      </c>
      <c r="F81" s="0" t="s">
        <v>2478</v>
      </c>
      <c r="G81" s="0" t="s">
        <v>2652</v>
      </c>
    </row>
    <row customHeight="1" ht="11.25">
      <c r="A82" s="0" t="s">
        <v>16</v>
      </c>
      <c r="B82" s="0" t="s">
        <v>2653</v>
      </c>
      <c r="C82" s="0" t="s">
        <v>2654</v>
      </c>
      <c r="D82" s="0" t="s">
        <v>2655</v>
      </c>
      <c r="E82" s="0" t="s">
        <v>2656</v>
      </c>
      <c r="F82" s="0" t="s">
        <v>2478</v>
      </c>
      <c r="G82" s="0" t="s">
        <v>2657</v>
      </c>
    </row>
    <row customHeight="1" ht="11.25">
      <c r="A83" s="0" t="s">
        <v>16</v>
      </c>
      <c r="B83" s="0" t="s">
        <v>2653</v>
      </c>
      <c r="C83" s="0" t="s">
        <v>2654</v>
      </c>
      <c r="D83" s="0" t="s">
        <v>2658</v>
      </c>
      <c r="E83" s="0" t="s">
        <v>2659</v>
      </c>
      <c r="F83" s="0" t="s">
        <v>2478</v>
      </c>
      <c r="G83" s="0" t="s">
        <v>2660</v>
      </c>
    </row>
    <row customHeight="1" ht="11.25">
      <c r="A84" s="0" t="s">
        <v>16</v>
      </c>
      <c r="B84" s="0" t="s">
        <v>2653</v>
      </c>
      <c r="C84" s="0" t="s">
        <v>2654</v>
      </c>
      <c r="D84" s="0" t="s">
        <v>2661</v>
      </c>
      <c r="E84" s="0" t="s">
        <v>2662</v>
      </c>
      <c r="F84" s="0" t="s">
        <v>2478</v>
      </c>
      <c r="G84" s="0" t="s">
        <v>2663</v>
      </c>
    </row>
    <row customHeight="1" ht="11.25">
      <c r="A85" s="0" t="s">
        <v>16</v>
      </c>
      <c r="B85" s="0" t="s">
        <v>2653</v>
      </c>
      <c r="C85" s="0" t="s">
        <v>2654</v>
      </c>
      <c r="D85" s="0" t="s">
        <v>2664</v>
      </c>
      <c r="E85" s="0" t="s">
        <v>2665</v>
      </c>
      <c r="F85" s="0" t="s">
        <v>2478</v>
      </c>
      <c r="G85" s="0" t="s">
        <v>2666</v>
      </c>
    </row>
    <row customHeight="1" ht="11.25">
      <c r="A86" s="0" t="s">
        <v>16</v>
      </c>
      <c r="B86" s="0" t="s">
        <v>2653</v>
      </c>
      <c r="C86" s="0" t="s">
        <v>2654</v>
      </c>
      <c r="D86" s="0" t="s">
        <v>2667</v>
      </c>
      <c r="E86" s="0" t="s">
        <v>2668</v>
      </c>
      <c r="F86" s="0" t="s">
        <v>2478</v>
      </c>
      <c r="G86" s="0" t="s">
        <v>2669</v>
      </c>
    </row>
    <row customHeight="1" ht="11.25">
      <c r="A87" s="0" t="s">
        <v>16</v>
      </c>
      <c r="B87" s="0" t="s">
        <v>2653</v>
      </c>
      <c r="C87" s="0" t="s">
        <v>2654</v>
      </c>
      <c r="D87" s="0" t="s">
        <v>2653</v>
      </c>
      <c r="E87" s="0" t="s">
        <v>2654</v>
      </c>
      <c r="F87" s="0" t="s">
        <v>2485</v>
      </c>
      <c r="G87" s="0" t="s">
        <v>2670</v>
      </c>
    </row>
    <row customHeight="1" ht="11.25">
      <c r="A88" s="0" t="s">
        <v>16</v>
      </c>
      <c r="B88" s="0" t="s">
        <v>2653</v>
      </c>
      <c r="C88" s="0" t="s">
        <v>2654</v>
      </c>
      <c r="D88" s="0" t="s">
        <v>2671</v>
      </c>
      <c r="E88" s="0" t="s">
        <v>2672</v>
      </c>
      <c r="F88" s="0" t="s">
        <v>2478</v>
      </c>
      <c r="G88" s="0" t="s">
        <v>2673</v>
      </c>
    </row>
    <row customHeight="1" ht="11.25">
      <c r="A89" s="0" t="s">
        <v>16</v>
      </c>
      <c r="B89" s="0" t="s">
        <v>2653</v>
      </c>
      <c r="C89" s="0" t="s">
        <v>2654</v>
      </c>
      <c r="D89" s="0" t="s">
        <v>2674</v>
      </c>
      <c r="E89" s="0" t="s">
        <v>2675</v>
      </c>
      <c r="F89" s="0" t="s">
        <v>2478</v>
      </c>
      <c r="G89" s="0" t="s">
        <v>2676</v>
      </c>
    </row>
    <row customHeight="1" ht="11.25">
      <c r="A90" s="0" t="s">
        <v>16</v>
      </c>
      <c r="B90" s="0" t="s">
        <v>2677</v>
      </c>
      <c r="C90" s="0" t="s">
        <v>2678</v>
      </c>
      <c r="D90" s="0" t="s">
        <v>2679</v>
      </c>
      <c r="E90" s="0" t="s">
        <v>2680</v>
      </c>
      <c r="F90" s="0" t="s">
        <v>2478</v>
      </c>
      <c r="G90" s="0" t="s">
        <v>2681</v>
      </c>
    </row>
    <row customHeight="1" ht="11.25">
      <c r="A91" s="0" t="s">
        <v>16</v>
      </c>
      <c r="B91" s="0" t="s">
        <v>2677</v>
      </c>
      <c r="C91" s="0" t="s">
        <v>2678</v>
      </c>
      <c r="D91" s="0" t="s">
        <v>2682</v>
      </c>
      <c r="E91" s="0" t="s">
        <v>2683</v>
      </c>
      <c r="F91" s="0" t="s">
        <v>2478</v>
      </c>
      <c r="G91" s="0" t="s">
        <v>2684</v>
      </c>
    </row>
    <row customHeight="1" ht="11.25">
      <c r="A92" s="0" t="s">
        <v>16</v>
      </c>
      <c r="B92" s="0" t="s">
        <v>2677</v>
      </c>
      <c r="C92" s="0" t="s">
        <v>2678</v>
      </c>
      <c r="D92" s="0" t="s">
        <v>2685</v>
      </c>
      <c r="E92" s="0" t="s">
        <v>2686</v>
      </c>
      <c r="F92" s="0" t="s">
        <v>2478</v>
      </c>
      <c r="G92" s="0" t="s">
        <v>2687</v>
      </c>
    </row>
    <row customHeight="1" ht="11.25">
      <c r="A93" s="0" t="s">
        <v>16</v>
      </c>
      <c r="B93" s="0" t="s">
        <v>2677</v>
      </c>
      <c r="C93" s="0" t="s">
        <v>2678</v>
      </c>
      <c r="D93" s="0" t="s">
        <v>2688</v>
      </c>
      <c r="E93" s="0" t="s">
        <v>2689</v>
      </c>
      <c r="F93" s="0" t="s">
        <v>2478</v>
      </c>
      <c r="G93" s="0" t="s">
        <v>2690</v>
      </c>
    </row>
    <row customHeight="1" ht="11.25">
      <c r="A94" s="0" t="s">
        <v>16</v>
      </c>
      <c r="B94" s="0" t="s">
        <v>2677</v>
      </c>
      <c r="C94" s="0" t="s">
        <v>2678</v>
      </c>
      <c r="D94" s="0" t="s">
        <v>2691</v>
      </c>
      <c r="E94" s="0" t="s">
        <v>2692</v>
      </c>
      <c r="F94" s="0" t="s">
        <v>2478</v>
      </c>
      <c r="G94" s="0" t="s">
        <v>2693</v>
      </c>
    </row>
    <row customHeight="1" ht="11.25">
      <c r="A95" s="0" t="s">
        <v>16</v>
      </c>
      <c r="B95" s="0" t="s">
        <v>2677</v>
      </c>
      <c r="C95" s="0" t="s">
        <v>2678</v>
      </c>
      <c r="D95" s="0" t="s">
        <v>2694</v>
      </c>
      <c r="E95" s="0" t="s">
        <v>2695</v>
      </c>
      <c r="F95" s="0" t="s">
        <v>2478</v>
      </c>
      <c r="G95" s="0" t="s">
        <v>2696</v>
      </c>
    </row>
    <row customHeight="1" ht="11.25">
      <c r="A96" s="0" t="s">
        <v>16</v>
      </c>
      <c r="B96" s="0" t="s">
        <v>2677</v>
      </c>
      <c r="C96" s="0" t="s">
        <v>2678</v>
      </c>
      <c r="D96" s="0" t="s">
        <v>2697</v>
      </c>
      <c r="E96" s="0" t="s">
        <v>2698</v>
      </c>
      <c r="F96" s="0" t="s">
        <v>2478</v>
      </c>
      <c r="G96" s="0" t="s">
        <v>2699</v>
      </c>
    </row>
    <row customHeight="1" ht="11.25">
      <c r="A97" s="0" t="s">
        <v>16</v>
      </c>
      <c r="B97" s="0" t="s">
        <v>2677</v>
      </c>
      <c r="C97" s="0" t="s">
        <v>2678</v>
      </c>
      <c r="D97" s="0" t="s">
        <v>2700</v>
      </c>
      <c r="E97" s="0" t="s">
        <v>2701</v>
      </c>
      <c r="F97" s="0" t="s">
        <v>2478</v>
      </c>
      <c r="G97" s="0" t="s">
        <v>2702</v>
      </c>
    </row>
    <row customHeight="1" ht="11.25">
      <c r="A98" s="0" t="s">
        <v>16</v>
      </c>
      <c r="B98" s="0" t="s">
        <v>2677</v>
      </c>
      <c r="C98" s="0" t="s">
        <v>2678</v>
      </c>
      <c r="D98" s="0" t="s">
        <v>2703</v>
      </c>
      <c r="E98" s="0" t="s">
        <v>2704</v>
      </c>
      <c r="F98" s="0" t="s">
        <v>2478</v>
      </c>
      <c r="G98" s="0" t="s">
        <v>2705</v>
      </c>
    </row>
    <row customHeight="1" ht="11.25">
      <c r="A99" s="0" t="s">
        <v>16</v>
      </c>
      <c r="B99" s="0" t="s">
        <v>2677</v>
      </c>
      <c r="C99" s="0" t="s">
        <v>2678</v>
      </c>
      <c r="D99" s="0" t="s">
        <v>2706</v>
      </c>
      <c r="E99" s="0" t="s">
        <v>2707</v>
      </c>
      <c r="F99" s="0" t="s">
        <v>2478</v>
      </c>
      <c r="G99" s="0" t="s">
        <v>2708</v>
      </c>
    </row>
    <row customHeight="1" ht="11.25">
      <c r="A100" s="0" t="s">
        <v>16</v>
      </c>
      <c r="B100" s="0" t="s">
        <v>2677</v>
      </c>
      <c r="C100" s="0" t="s">
        <v>2678</v>
      </c>
      <c r="D100" s="0" t="s">
        <v>2709</v>
      </c>
      <c r="E100" s="0" t="s">
        <v>2710</v>
      </c>
      <c r="F100" s="0" t="s">
        <v>2478</v>
      </c>
      <c r="G100" s="0" t="s">
        <v>2711</v>
      </c>
    </row>
    <row customHeight="1" ht="11.25">
      <c r="A101" s="0" t="s">
        <v>16</v>
      </c>
      <c r="B101" s="0" t="s">
        <v>2677</v>
      </c>
      <c r="C101" s="0" t="s">
        <v>2678</v>
      </c>
      <c r="D101" s="0" t="s">
        <v>2677</v>
      </c>
      <c r="E101" s="0" t="s">
        <v>2678</v>
      </c>
      <c r="F101" s="0" t="s">
        <v>2485</v>
      </c>
      <c r="G101" s="0" t="s">
        <v>2712</v>
      </c>
    </row>
    <row customHeight="1" ht="11.25">
      <c r="A102" s="0" t="s">
        <v>16</v>
      </c>
      <c r="B102" s="0" t="s">
        <v>2677</v>
      </c>
      <c r="C102" s="0" t="s">
        <v>2678</v>
      </c>
      <c r="D102" s="0" t="s">
        <v>2713</v>
      </c>
      <c r="E102" s="0" t="s">
        <v>2714</v>
      </c>
      <c r="F102" s="0" t="s">
        <v>2478</v>
      </c>
      <c r="G102" s="0" t="s">
        <v>2715</v>
      </c>
    </row>
    <row customHeight="1" ht="11.25">
      <c r="A103" s="0" t="s">
        <v>16</v>
      </c>
      <c r="B103" s="0" t="s">
        <v>2677</v>
      </c>
      <c r="C103" s="0" t="s">
        <v>2678</v>
      </c>
      <c r="D103" s="0" t="s">
        <v>2716</v>
      </c>
      <c r="E103" s="0" t="s">
        <v>2717</v>
      </c>
      <c r="F103" s="0" t="s">
        <v>2478</v>
      </c>
      <c r="G103" s="0" t="s">
        <v>2718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6761E-52BE-3E7B-0872-0.4F9898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2754</v>
      </c>
      <c r="B1" s="836" t="s">
        <v>2755</v>
      </c>
      <c r="C1" s="836" t="s">
        <v>1181</v>
      </c>
    </row>
    <row customHeight="1" ht="11.25">
      <c r="A2" s="836">
        <v>4189678</v>
      </c>
      <c r="B2" s="836" t="s">
        <v>2756</v>
      </c>
      <c r="C2" s="836" t="s">
        <v>2757</v>
      </c>
    </row>
    <row customHeight="1" ht="11.25">
      <c r="A3" s="836">
        <v>4190415</v>
      </c>
      <c r="B3" s="836" t="s">
        <v>2758</v>
      </c>
      <c r="C3" s="836" t="s">
        <v>2757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4794D-0B18-92A8-B5C4-0.439969D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2759</v>
      </c>
      <c r="B1" s="164" t="s">
        <v>2760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DA9A2-E5FE-2D29-9CD1-0.2B2A05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2761</v>
      </c>
      <c r="B1" s="0" t="b">
        <v>1</v>
      </c>
    </row>
    <row customHeight="1" ht="11.25">
      <c r="A2" s="0" t="s">
        <v>2762</v>
      </c>
      <c r="B2" s="0" t="b">
        <v>0</v>
      </c>
    </row>
    <row customHeight="1" ht="11.25">
      <c r="A3" s="0" t="s">
        <v>2763</v>
      </c>
      <c r="B3" s="0" t="b">
        <v>0</v>
      </c>
    </row>
    <row customHeight="1" ht="11.25">
      <c r="A4" s="0" t="s">
        <v>2764</v>
      </c>
      <c r="B4" s="0" t="b">
        <v>1</v>
      </c>
    </row>
    <row customHeight="1" ht="11.25">
      <c r="A5" s="0" t="s">
        <v>2765</v>
      </c>
      <c r="B5" s="0" t="b">
        <v>0</v>
      </c>
    </row>
    <row customHeight="1" ht="11.25">
      <c r="A6" s="0" t="s">
        <v>2766</v>
      </c>
      <c r="B6" s="0" t="b">
        <v>0</v>
      </c>
    </row>
    <row customHeight="1" ht="11.25">
      <c r="A7" s="0" t="s">
        <v>2767</v>
      </c>
      <c r="B7" s="0" t="b">
        <v>0</v>
      </c>
    </row>
    <row customHeight="1" ht="11.25">
      <c r="A8" s="0" t="s">
        <v>2768</v>
      </c>
      <c r="B8" s="0" t="b">
        <v>1</v>
      </c>
    </row>
    <row customHeight="1" ht="11.25">
      <c r="A9" s="0" t="s">
        <v>2769</v>
      </c>
      <c r="B9" s="0" t="b">
        <v>0</v>
      </c>
    </row>
    <row customHeight="1" ht="11.25">
      <c r="A10" s="0" t="s">
        <v>2770</v>
      </c>
      <c r="B10" s="0" t="b">
        <v>0</v>
      </c>
    </row>
    <row customHeight="1" ht="11.25">
      <c r="A11" s="0" t="s">
        <v>2771</v>
      </c>
      <c r="B11" s="0" t="b">
        <v>0</v>
      </c>
    </row>
    <row customHeight="1" ht="11.25">
      <c r="A12" s="0" t="s">
        <v>2772</v>
      </c>
      <c r="B12" s="0" t="b">
        <v>0</v>
      </c>
    </row>
    <row customHeight="1" ht="11.25">
      <c r="A13" s="0" t="s">
        <v>2773</v>
      </c>
      <c r="B13" s="0" t="b">
        <v>0</v>
      </c>
    </row>
    <row customHeight="1" ht="11.25">
      <c r="A14" s="0" t="s">
        <v>2774</v>
      </c>
      <c r="B14" s="0" t="b">
        <v>0</v>
      </c>
    </row>
    <row customHeight="1" ht="11.25">
      <c r="A15" s="0" t="s">
        <v>2775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F9244-9F02-FF86-25B6-0.1C7B0B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EBD9B-57E2-9569-85BF-0.2BBB2F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2776</v>
      </c>
      <c r="B1" s="68" t="s">
        <v>2777</v>
      </c>
    </row>
    <row customHeight="1" ht="11.25">
      <c r="A2" s="65" t="s">
        <v>2778</v>
      </c>
      <c r="B2" s="65" t="s">
        <v>2779</v>
      </c>
    </row>
    <row customHeight="1" ht="11.25">
      <c r="A3" s="65" t="s">
        <v>2780</v>
      </c>
      <c r="B3" s="65" t="s">
        <v>2781</v>
      </c>
    </row>
    <row customHeight="1" ht="11.25">
      <c r="A4" s="65" t="s">
        <v>2782</v>
      </c>
      <c r="B4" s="65" t="s">
        <v>2783</v>
      </c>
    </row>
    <row customHeight="1" ht="11.25">
      <c r="A5" s="65" t="s">
        <v>2784</v>
      </c>
      <c r="B5" s="65" t="s">
        <v>2785</v>
      </c>
    </row>
    <row customHeight="1" ht="11.25">
      <c r="A6" s="65" t="s">
        <v>2786</v>
      </c>
      <c r="B6" s="65" t="s">
        <v>2787</v>
      </c>
    </row>
    <row customHeight="1" ht="11.25">
      <c r="A7" s="65" t="s">
        <v>2788</v>
      </c>
      <c r="B7" s="65" t="s">
        <v>2789</v>
      </c>
    </row>
    <row customHeight="1" ht="11.25">
      <c r="A8" s="65" t="s">
        <v>2790</v>
      </c>
      <c r="B8" s="65" t="s">
        <v>2791</v>
      </c>
    </row>
    <row customHeight="1" ht="11.25">
      <c r="A9" s="65" t="s">
        <v>2792</v>
      </c>
      <c r="B9" s="65" t="s">
        <v>2793</v>
      </c>
    </row>
    <row customHeight="1" ht="11.25">
      <c r="A10" s="65" t="s">
        <v>2794</v>
      </c>
      <c r="B10" s="65" t="s">
        <v>2795</v>
      </c>
    </row>
    <row customHeight="1" ht="11.25">
      <c r="A11" s="65" t="s">
        <v>2796</v>
      </c>
      <c r="B11" s="65" t="s">
        <v>2797</v>
      </c>
    </row>
    <row customHeight="1" ht="11.25">
      <c r="A12" s="65" t="s">
        <v>2798</v>
      </c>
      <c r="B12" s="65" t="s">
        <v>2799</v>
      </c>
    </row>
    <row customHeight="1" ht="11.25">
      <c r="A13" s="65" t="s">
        <v>2800</v>
      </c>
      <c r="B13" s="65" t="s">
        <v>2801</v>
      </c>
    </row>
    <row customHeight="1" ht="11.25">
      <c r="A14" s="65" t="s">
        <v>2802</v>
      </c>
      <c r="B14" s="65" t="s">
        <v>2803</v>
      </c>
    </row>
    <row customHeight="1" ht="11.25">
      <c r="A15" s="65" t="s">
        <v>2804</v>
      </c>
      <c r="B15" s="65" t="s">
        <v>2805</v>
      </c>
    </row>
    <row customHeight="1" ht="11.25">
      <c r="A16" s="65" t="s">
        <v>2806</v>
      </c>
      <c r="B16" s="65" t="s">
        <v>2807</v>
      </c>
    </row>
    <row customHeight="1" ht="11.25">
      <c r="A17" s="65" t="s">
        <v>2808</v>
      </c>
      <c r="B17" s="65" t="s">
        <v>2809</v>
      </c>
    </row>
    <row customHeight="1" ht="11.25">
      <c r="A18" s="65" t="s">
        <v>2810</v>
      </c>
      <c r="B18" s="65" t="s">
        <v>2811</v>
      </c>
    </row>
    <row customHeight="1" ht="11.25">
      <c r="A19" s="65" t="s">
        <v>2812</v>
      </c>
      <c r="B19" s="65" t="s">
        <v>2813</v>
      </c>
    </row>
    <row customHeight="1" ht="11.25">
      <c r="A20" s="65" t="s">
        <v>2814</v>
      </c>
      <c r="B20" s="65" t="s">
        <v>2815</v>
      </c>
    </row>
    <row customHeight="1" ht="11.25">
      <c r="A21" s="65" t="s">
        <v>2816</v>
      </c>
      <c r="B21" s="65" t="s">
        <v>2817</v>
      </c>
    </row>
    <row customHeight="1" ht="11.25">
      <c r="A22" s="65" t="s">
        <v>2818</v>
      </c>
      <c r="B22" s="65" t="s">
        <v>2819</v>
      </c>
    </row>
    <row customHeight="1" ht="11.25">
      <c r="A23" s="65" t="s">
        <v>2820</v>
      </c>
      <c r="B23" s="65" t="s">
        <v>2821</v>
      </c>
    </row>
    <row customHeight="1" ht="11.25">
      <c r="A24" s="65" t="s">
        <v>2822</v>
      </c>
      <c r="B24" s="65" t="s">
        <v>2823</v>
      </c>
    </row>
    <row customHeight="1" ht="11.25">
      <c r="A25" s="65" t="s">
        <v>2824</v>
      </c>
      <c r="B25" s="65" t="s">
        <v>2825</v>
      </c>
    </row>
    <row customHeight="1" ht="11.25">
      <c r="A26" s="65" t="s">
        <v>2826</v>
      </c>
      <c r="B26" s="65" t="s">
        <v>2827</v>
      </c>
    </row>
    <row customHeight="1" ht="11.25">
      <c r="A27" s="65" t="s">
        <v>2828</v>
      </c>
      <c r="B27" s="65" t="s">
        <v>2829</v>
      </c>
    </row>
    <row customHeight="1" ht="11.25">
      <c r="A28" s="65" t="s">
        <v>2830</v>
      </c>
      <c r="B28" s="65" t="s">
        <v>2831</v>
      </c>
    </row>
    <row customHeight="1" ht="11.25">
      <c r="A29" s="65" t="s">
        <v>2832</v>
      </c>
      <c r="B29" s="65" t="s">
        <v>2833</v>
      </c>
    </row>
    <row customHeight="1" ht="11.25">
      <c r="A30" s="65" t="s">
        <v>2834</v>
      </c>
      <c r="B30" s="65" t="s">
        <v>2835</v>
      </c>
    </row>
    <row customHeight="1" ht="11.25">
      <c r="A31" s="65" t="s">
        <v>2836</v>
      </c>
      <c r="B31" s="65" t="s">
        <v>2837</v>
      </c>
    </row>
    <row customHeight="1" ht="11.25">
      <c r="A32" s="65" t="s">
        <v>2838</v>
      </c>
      <c r="B32" s="65" t="s">
        <v>2839</v>
      </c>
    </row>
    <row customHeight="1" ht="11.25">
      <c r="A33" s="65" t="s">
        <v>2840</v>
      </c>
      <c r="B33" s="65" t="s">
        <v>2841</v>
      </c>
    </row>
    <row customHeight="1" ht="11.25">
      <c r="A34" s="65" t="s">
        <v>2842</v>
      </c>
      <c r="B34" s="65" t="s">
        <v>2843</v>
      </c>
    </row>
    <row customHeight="1" ht="11.25">
      <c r="A35" s="65" t="s">
        <v>2844</v>
      </c>
      <c r="B35" s="65" t="s">
        <v>2845</v>
      </c>
    </row>
    <row customHeight="1" ht="11.25">
      <c r="A36" s="65" t="s">
        <v>2846</v>
      </c>
      <c r="B36" s="65" t="s">
        <v>2847</v>
      </c>
    </row>
    <row customHeight="1" ht="11.25">
      <c r="A37" s="65" t="s">
        <v>2848</v>
      </c>
      <c r="B37" s="65" t="s">
        <v>2849</v>
      </c>
    </row>
    <row customHeight="1" ht="11.25">
      <c r="A38" s="65" t="s">
        <v>2850</v>
      </c>
      <c r="B38" s="65" t="s">
        <v>2851</v>
      </c>
    </row>
    <row customHeight="1" ht="11.25">
      <c r="A39" s="65" t="s">
        <v>2852</v>
      </c>
      <c r="B39" s="65" t="s">
        <v>2853</v>
      </c>
    </row>
    <row customHeight="1" ht="11.25">
      <c r="A40" s="65" t="s">
        <v>2854</v>
      </c>
      <c r="B40" s="65" t="s">
        <v>2855</v>
      </c>
    </row>
    <row customHeight="1" ht="11.25">
      <c r="A41" s="65" t="s">
        <v>2856</v>
      </c>
      <c r="B41" s="65" t="s">
        <v>2857</v>
      </c>
    </row>
    <row customHeight="1" ht="11.25">
      <c r="A42" s="65" t="s">
        <v>2858</v>
      </c>
      <c r="B42" s="65" t="s">
        <v>2859</v>
      </c>
    </row>
    <row customHeight="1" ht="11.25">
      <c r="A43" s="65" t="s">
        <v>2860</v>
      </c>
      <c r="B43" s="65" t="s">
        <v>2861</v>
      </c>
    </row>
    <row customHeight="1" ht="11.25">
      <c r="A44" s="65" t="s">
        <v>2862</v>
      </c>
      <c r="B44" s="65" t="s">
        <v>2863</v>
      </c>
    </row>
    <row customHeight="1" ht="11.25">
      <c r="A45" s="65" t="s">
        <v>2864</v>
      </c>
      <c r="B45" s="65" t="s">
        <v>2865</v>
      </c>
    </row>
    <row customHeight="1" ht="11.25">
      <c r="A46" s="65" t="s">
        <v>2866</v>
      </c>
      <c r="B46" s="65" t="s">
        <v>2867</v>
      </c>
    </row>
    <row customHeight="1" ht="11.25">
      <c r="A47" s="65" t="s">
        <v>2868</v>
      </c>
      <c r="B47" s="65" t="s">
        <v>2869</v>
      </c>
    </row>
    <row customHeight="1" ht="11.25">
      <c r="A48" s="65" t="s">
        <v>2870</v>
      </c>
      <c r="B48" s="65" t="s">
        <v>2871</v>
      </c>
    </row>
    <row customHeight="1" ht="11.25">
      <c r="A49" s="65" t="s">
        <v>2872</v>
      </c>
      <c r="B49" s="65" t="s">
        <v>2873</v>
      </c>
    </row>
    <row customHeight="1" ht="11.25">
      <c r="A50" s="65" t="s">
        <v>2874</v>
      </c>
      <c r="B50" s="65" t="s">
        <v>2875</v>
      </c>
    </row>
    <row customHeight="1" ht="11.25">
      <c r="A51" s="65" t="s">
        <v>2876</v>
      </c>
      <c r="B51" s="65" t="s">
        <v>2877</v>
      </c>
    </row>
    <row customHeight="1" ht="11.25">
      <c r="A52" s="65" t="s">
        <v>2878</v>
      </c>
      <c r="B52" s="65" t="s">
        <v>2879</v>
      </c>
    </row>
    <row customHeight="1" ht="11.25">
      <c r="A53" s="65" t="s">
        <v>2880</v>
      </c>
      <c r="B53" s="65" t="s">
        <v>2881</v>
      </c>
    </row>
    <row customHeight="1" ht="11.25">
      <c r="A54" s="65" t="s">
        <v>2882</v>
      </c>
      <c r="B54" s="65" t="s">
        <v>2883</v>
      </c>
    </row>
    <row customHeight="1" ht="11.25">
      <c r="A55" s="65" t="s">
        <v>2884</v>
      </c>
      <c r="B55" s="65" t="s">
        <v>2885</v>
      </c>
    </row>
    <row customHeight="1" ht="11.25">
      <c r="A56" s="65" t="s">
        <v>2886</v>
      </c>
      <c r="B56" s="65" t="s">
        <v>2887</v>
      </c>
    </row>
    <row customHeight="1" ht="11.25">
      <c r="A57" s="65" t="s">
        <v>2888</v>
      </c>
      <c r="B57" s="65" t="s">
        <v>2889</v>
      </c>
    </row>
    <row customHeight="1" ht="11.25">
      <c r="A58" s="65" t="s">
        <v>2890</v>
      </c>
      <c r="B58" s="65" t="s">
        <v>2891</v>
      </c>
    </row>
    <row customHeight="1" ht="11.25">
      <c r="A59" s="65" t="s">
        <v>2892</v>
      </c>
      <c r="B59" s="65" t="s">
        <v>2893</v>
      </c>
    </row>
    <row customHeight="1" ht="11.25">
      <c r="A60" s="65" t="s">
        <v>2894</v>
      </c>
      <c r="B60" s="65" t="s">
        <v>2895</v>
      </c>
    </row>
    <row customHeight="1" ht="11.25">
      <c r="A61" s="65"/>
      <c r="B61" s="65" t="s">
        <v>2896</v>
      </c>
    </row>
    <row customHeight="1" ht="11.25">
      <c r="A62" s="65"/>
      <c r="B62" s="65" t="s">
        <v>2897</v>
      </c>
    </row>
    <row customHeight="1" ht="11.25">
      <c r="A63" s="65"/>
      <c r="B63" s="65" t="s">
        <v>2898</v>
      </c>
    </row>
    <row customHeight="1" ht="11.25">
      <c r="A64" s="65"/>
      <c r="B64" s="65" t="s">
        <v>2899</v>
      </c>
    </row>
    <row customHeight="1" ht="11.25">
      <c r="A65" s="65"/>
      <c r="B65" s="65" t="s">
        <v>2900</v>
      </c>
    </row>
    <row customHeight="1" ht="11.25">
      <c r="A66" s="65"/>
      <c r="B66" s="65" t="s">
        <v>2901</v>
      </c>
    </row>
    <row customHeight="1" ht="11.25">
      <c r="A67" s="65"/>
      <c r="B67" s="65" t="s">
        <v>2902</v>
      </c>
    </row>
    <row customHeight="1" ht="11.25">
      <c r="A68" s="65"/>
      <c r="B68" s="65" t="s">
        <v>2903</v>
      </c>
    </row>
    <row customHeight="1" ht="11.25">
      <c r="A69" s="65"/>
      <c r="B69" s="65" t="s">
        <v>2904</v>
      </c>
    </row>
    <row customHeight="1" ht="11.25">
      <c r="A70" s="65"/>
      <c r="B70" s="65" t="s">
        <v>2905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5FBA7-C08A-B6E7-AAD4-0.4E8766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2906</v>
      </c>
    </row>
    <row customHeight="1" ht="90">
      <c r="B2" s="95" t="s">
        <v>2907</v>
      </c>
    </row>
    <row customHeight="1" ht="67.5">
      <c r="B3" s="95" t="s">
        <v>2908</v>
      </c>
    </row>
    <row customHeight="1" ht="33.75">
      <c r="B4" s="95" t="s">
        <v>2909</v>
      </c>
    </row>
    <row customHeight="1" ht="11.25">
      <c r="B5" s="95" t="s">
        <v>2910</v>
      </c>
    </row>
    <row customHeight="1" ht="22.5">
      <c r="B6" s="95" t="s">
        <v>2911</v>
      </c>
    </row>
    <row customHeight="1" ht="22.5">
      <c r="B7" s="95" t="s">
        <v>2912</v>
      </c>
    </row>
    <row customHeight="1" ht="22.5">
      <c r="B8" s="95" t="s">
        <v>2913</v>
      </c>
    </row>
    <row customHeight="1" ht="22.5">
      <c r="B9" s="95" t="s">
        <v>2914</v>
      </c>
    </row>
    <row customHeight="1" ht="56.25">
      <c r="B10" s="95" t="s">
        <v>2915</v>
      </c>
    </row>
    <row customHeight="1" ht="12.75">
      <c r="B11" s="160" t="s">
        <v>2916</v>
      </c>
    </row>
    <row customHeight="1" ht="11.25">
      <c r="B12" s="94" t="s">
        <v>2917</v>
      </c>
    </row>
    <row customHeight="1" ht="22.5">
      <c r="B13" s="95" t="s">
        <v>2918</v>
      </c>
    </row>
    <row customHeight="1" ht="67.5">
      <c r="B14" s="95" t="s">
        <v>2919</v>
      </c>
    </row>
    <row customHeight="1" ht="22.5">
      <c r="B15" s="95" t="s">
        <v>2920</v>
      </c>
    </row>
    <row customHeight="1" ht="11.25">
      <c r="B16" s="94" t="s">
        <v>2921</v>
      </c>
      <c r="D16" s="101"/>
    </row>
    <row customHeight="1" ht="33.75">
      <c r="B17" s="95" t="s">
        <v>2922</v>
      </c>
    </row>
    <row customHeight="1" ht="33.75">
      <c r="B18" s="95" t="s">
        <v>2923</v>
      </c>
    </row>
    <row customHeight="1" ht="11.25">
      <c r="B19" s="95" t="s">
        <v>2924</v>
      </c>
    </row>
    <row customHeight="1" ht="33.75">
      <c r="B20" s="95" t="s">
        <v>2925</v>
      </c>
    </row>
    <row customHeight="1" ht="11.25">
      <c r="B21" s="94" t="s">
        <v>2926</v>
      </c>
    </row>
    <row customHeight="1" ht="11.25">
      <c r="B22" s="95" t="s">
        <v>2927</v>
      </c>
    </row>
    <row r="24" customHeight="1" ht="22.5">
      <c r="B24" s="162" t="s">
        <v>2928</v>
      </c>
    </row>
    <row r="26" customHeight="1" ht="11.25">
      <c r="B26" s="94" t="s">
        <v>2929</v>
      </c>
    </row>
    <row customHeight="1" ht="22.5">
      <c r="B27" s="161" t="s">
        <v>414</v>
      </c>
    </row>
    <row customHeight="1" ht="56.25">
      <c r="B28" s="161" t="s">
        <v>2930</v>
      </c>
    </row>
    <row customHeight="1" ht="11.25">
      <c r="B29" s="211" t="s">
        <v>2931</v>
      </c>
    </row>
    <row customHeight="1" ht="22.5">
      <c r="B30" s="161" t="s">
        <v>2932</v>
      </c>
    </row>
    <row r="32" customHeight="1" ht="11.25">
      <c r="A32" s="189"/>
      <c r="B32" s="190" t="s">
        <v>2933</v>
      </c>
    </row>
    <row customHeight="1" ht="14.25">
      <c r="A33" s="191">
        <v>1</v>
      </c>
      <c r="B33" s="192" t="s">
        <v>2934</v>
      </c>
    </row>
    <row customHeight="1" ht="14.25">
      <c r="A34" s="191">
        <v>2</v>
      </c>
      <c r="B34" s="192" t="s">
        <v>2935</v>
      </c>
    </row>
    <row customHeight="1" ht="11.25">
      <c r="B35" s="190" t="s">
        <v>2936</v>
      </c>
    </row>
    <row customHeight="1" ht="11.25">
      <c r="B36" s="192" t="s">
        <v>2937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8CCBC-9877-B96E-16A4-0.854B7B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365</v>
      </c>
      <c r="I1" s="2218"/>
      <c r="V1" s="1608" t="s">
        <v>14</v>
      </c>
    </row>
    <row s="1636" customFormat="1" customHeight="1" ht="14.25" hidden="1">
      <c r="C2" s="1620"/>
      <c r="D2" s="2234" t="s">
        <v>104</v>
      </c>
      <c r="E2" s="2236"/>
      <c r="F2" s="1626"/>
      <c r="G2" s="1621" t="s">
        <v>104</v>
      </c>
      <c r="H2" s="1624"/>
      <c r="I2" s="1622"/>
      <c r="L2" s="1623"/>
      <c r="M2" s="1623"/>
      <c r="N2" s="1623"/>
      <c r="O2" s="1623" t="s">
        <v>398</v>
      </c>
      <c r="P2" s="1623"/>
      <c r="Q2" s="1623"/>
      <c r="R2" s="1625" t="s">
        <v>396</v>
      </c>
      <c r="S2" s="1625" t="s">
        <v>396</v>
      </c>
      <c r="T2" s="1623"/>
      <c r="U2" s="1623"/>
      <c r="V2" s="1619">
        <v>0</v>
      </c>
    </row>
    <row s="1636" customFormat="1" customHeight="1" ht="14.25" hidden="1">
      <c r="C3" s="1620"/>
      <c r="D3" s="2235"/>
      <c r="E3" s="2237"/>
      <c r="F3" s="406"/>
      <c r="G3" s="870"/>
      <c r="H3" s="870" t="s">
        <v>399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369</v>
      </c>
      <c r="I5" s="703"/>
      <c r="J5" s="703"/>
      <c r="L5" s="1615"/>
      <c r="M5" s="1615"/>
      <c r="N5" s="1615"/>
      <c r="O5" s="1615"/>
      <c r="P5" s="1615"/>
      <c r="Q5" s="1615"/>
      <c r="R5" s="1615"/>
      <c r="S5" s="1615"/>
      <c r="T5" s="1615"/>
      <c r="U5" s="1615"/>
      <c r="V5" s="1614">
        <v>5</v>
      </c>
    </row>
    <row customHeight="1" ht="29.25">
      <c r="C6" s="1517"/>
      <c r="D6" s="2238" t="s">
        <v>400</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401</v>
      </c>
      <c r="I11" s="2176" t="s">
        <v>402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403</v>
      </c>
      <c r="K14" s="1608"/>
      <c r="R14" s="501" t="s">
        <v>396</v>
      </c>
      <c r="S14" s="501" t="s">
        <v>396</v>
      </c>
      <c r="V14" s="1608">
        <v>14</v>
      </c>
    </row>
    <row customHeight="1" ht="14.699999999999998">
      <c r="A15" s="1608"/>
      <c r="C15" s="1517"/>
      <c r="D15" s="2235"/>
      <c r="E15" s="2237"/>
      <c r="F15" s="406"/>
      <c r="G15" s="870"/>
      <c r="H15" s="870" t="s">
        <v>399</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